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bel.palacio\Desktop\Consolidado Evaluación C-003\"/>
    </mc:Choice>
  </mc:AlternateContent>
  <bookViews>
    <workbookView xWindow="0" yWindow="0" windowWidth="28800" windowHeight="12435" tabRatio="936" firstSheet="82" activeTab="87"/>
  </bookViews>
  <sheets>
    <sheet name=" 2 FUNDACION SURGIR G17 " sheetId="103" r:id="rId1"/>
    <sheet name="1 TECNICA G32 FURNADO " sheetId="50" r:id="rId2"/>
    <sheet name="3 FUND APOYAR G 16 PALMAR " sheetId="95" r:id="rId3"/>
    <sheet name=" 4 FUCIDF" sheetId="11" r:id="rId4"/>
    <sheet name=" 5CLUB DE LEONES AEROPUERTO G13" sheetId="102" r:id="rId5"/>
    <sheet name="6 G41 Fco Quevedo" sheetId="61" r:id="rId6"/>
    <sheet name="7 UT LOSOPORELATLG 16 A PALMAR" sheetId="88" r:id="rId7"/>
    <sheet name="14CDS JAIME URQUIJO BARRIOS G37" sheetId="104" r:id="rId8"/>
    <sheet name="12FUN PROCIENCIA G 31 SOLEDAD A" sheetId="93" r:id="rId9"/>
    <sheet name="15 TEC CORP LATINOAMERICANA" sheetId="8" r:id="rId10"/>
    <sheet name="16 UT ES POSIBLE MAS G29 " sheetId="23" r:id="rId11"/>
    <sheet name="17 FUND CONSTRUYENDOV G43" sheetId="90" r:id="rId12"/>
    <sheet name="17 FUND CONSTRUYENDOV.G46" sheetId="91" r:id="rId13"/>
    <sheet name="17 FUND CONTRUYENDOV G19" sheetId="96" r:id="rId14"/>
    <sheet name="17 FUND CONTRUYENDOV G24" sheetId="97" r:id="rId15"/>
    <sheet name="17 FUND CONSTRUYENDOV G42" sheetId="98" r:id="rId16"/>
    <sheet name="17 FUNDCONSTRUYENDOV.G47  (2" sheetId="92" r:id="rId17"/>
    <sheet name="22 F DLLO ENLACE" sheetId="101" r:id="rId18"/>
    <sheet name="23 HIJA CARIDAD G14 BARRANQUILA" sheetId="89" r:id="rId19"/>
    <sheet name="24FUND MANOS UNIDAS G28 REPELON" sheetId="106" r:id="rId20"/>
    <sheet name="24FUNDMANOS UNIDA G27 LURUACO" sheetId="107" r:id="rId21"/>
    <sheet name="27 FUNDDESPERTAR G17 PONEDERA" sheetId="100" r:id="rId22"/>
    <sheet name="26 FUNPRODEC" sheetId="80" r:id="rId23"/>
    <sheet name="25 FUN FORJANDO JOVENES" sheetId="13" r:id="rId24"/>
    <sheet name="29 UT ALIANZAPORLANIÑEZG31" sheetId="36" r:id="rId25"/>
    <sheet name="29 UT ALIANZAPORLANIÑEZG17" sheetId="38" r:id="rId26"/>
    <sheet name="29 UT ALIANZAPORLANIÑEZG16" sheetId="39" r:id="rId27"/>
    <sheet name="29 UT ALIANZAPORLANIÑEZG9" sheetId="40" r:id="rId28"/>
    <sheet name="29 UT ALIANZAPORLANIÑEZG7" sheetId="41" r:id="rId29"/>
    <sheet name="29 UT ALIANZAPORLANIÑEZG4" sheetId="42" r:id="rId30"/>
    <sheet name="29 ALIANZAPORLAFAMILIAYNIÑEZG2" sheetId="43" r:id="rId31"/>
    <sheet name="29 ALIANZAPORLAFAMILIAYNIÑEZG1" sheetId="44" r:id="rId32"/>
    <sheet name="29 UT ALIANZAPORLANIÑEZG21" sheetId="37" r:id="rId33"/>
    <sheet name="30 CONSTRUYENDO CAMINOS BARANOA" sheetId="18" r:id="rId34"/>
    <sheet name="31 CONSTRUYENDO CAMINO ST LUCIA" sheetId="16" r:id="rId35"/>
    <sheet name="32 CONSTRUYENDO CAMINOS SOLEDAD" sheetId="19" r:id="rId36"/>
    <sheet name="35 FUND. SANTO DOMINGO SAVIO" sheetId="12" r:id="rId37"/>
    <sheet name="36 CAAMBIENTESINTEGRALESG17" sheetId="33" r:id="rId38"/>
    <sheet name="36 CAAMBIENTESINTEGRALESG15" sheetId="34" r:id="rId39"/>
    <sheet name="36 CAambientesintegralesG1" sheetId="35" r:id="rId40"/>
    <sheet name="38 UTCALIDADPARALAPI G10" sheetId="24" r:id="rId41"/>
    <sheet name="38 UTCALIDADPARALAPI G8" sheetId="25" r:id="rId42"/>
    <sheet name="38 UTCALIDADPARALAPI G6" sheetId="26" r:id="rId43"/>
    <sheet name="40 FUND. SAN JUAN BOSCO SOLEDAD" sheetId="15" r:id="rId44"/>
    <sheet name="40 F. SAN JUAN BOSCO REPELON  " sheetId="14" r:id="rId45"/>
    <sheet name="41 UT UNIDOS POR LA NIÑEZ G17" sheetId="28" r:id="rId46"/>
    <sheet name="41 UT UNIDOS POR LA NIÑEZ G11" sheetId="29" r:id="rId47"/>
    <sheet name="41 UT UNIDOS POR LA NIÑEZ G10" sheetId="30" r:id="rId48"/>
    <sheet name="41 UT UNIDOS POR LA NIÑEZ G1" sheetId="31" r:id="rId49"/>
    <sheet name=" 46 CORPORACION EDUCATIVA FORM " sheetId="27" r:id="rId50"/>
    <sheet name="48 FUNDACION ENLACE G18" sheetId="20" r:id="rId51"/>
    <sheet name="48 FUNDACION ENLACE G17" sheetId="21" r:id="rId52"/>
    <sheet name="48 FUNDACION ENLACE G16" sheetId="22" r:id="rId53"/>
    <sheet name="49 FUNDACIONPOLIFANTICALIG47" sheetId="32" r:id="rId54"/>
    <sheet name=" 45 FUNDASALUD G30" sheetId="46" r:id="rId55"/>
    <sheet name="45 FUNDASALUD G31" sheetId="45" r:id="rId56"/>
    <sheet name="21CRISTIANA BRAZOS DE JESUSG22 " sheetId="48" r:id="rId57"/>
    <sheet name="20 CRUZ ROJA C. S-ATLCO G31 " sheetId="49" r:id="rId58"/>
    <sheet name="13 G15 UTPrimera Infancia" sheetId="51" r:id="rId59"/>
    <sheet name="9 G29 UTSembrando Valores" sheetId="52" r:id="rId60"/>
    <sheet name="8 G43 Cristo Rey" sheetId="53" r:id="rId61"/>
    <sheet name="11 G31 Rayos de Luz" sheetId="54" r:id="rId62"/>
    <sheet name="11 G32 Rayos de Luz" sheetId="55" r:id="rId63"/>
    <sheet name="11 G36 Rayos de Luz" sheetId="56" r:id="rId64"/>
    <sheet name="11 G38 Rayos de Luz" sheetId="57" r:id="rId65"/>
    <sheet name="19 G41 Gestoras" sheetId="58" r:id="rId66"/>
    <sheet name="19 G38 Gestoras" sheetId="59" r:id="rId67"/>
    <sheet name="19 G37 Gestoras" sheetId="60" r:id="rId68"/>
    <sheet name="18 G36 Robinson de la Hoz" sheetId="62" r:id="rId69"/>
    <sheet name="28 Grupo 39 Fonapadul " sheetId="69" r:id="rId70"/>
    <sheet name="33 G4 Mejor Calidad de Vida" sheetId="63" r:id="rId71"/>
    <sheet name="34 FUND POR UN MUNDO Grupo 3" sheetId="82" r:id="rId72"/>
    <sheet name="34 FUND POR UN MUNDO Grupo 4" sheetId="83" r:id="rId73"/>
    <sheet name="34 FUND POR UN MUNDO Grupo 31" sheetId="84" r:id="rId74"/>
    <sheet name="37 Grupo 3 Metro" sheetId="64" r:id="rId75"/>
    <sheet name="37 Grupo 10 Metro" sheetId="65" r:id="rId76"/>
    <sheet name="37 Grupo 16 Metro" sheetId="66" r:id="rId77"/>
    <sheet name="37 Grupo 17 Metro" sheetId="67" r:id="rId78"/>
    <sheet name="37 Grupo 22 Metro" sheetId="68" r:id="rId79"/>
    <sheet name="43 FUNLAMOR" sheetId="81" r:id="rId80"/>
    <sheet name="39 GRUPO 33C U T  UNIDOS PI" sheetId="70" r:id="rId81"/>
    <sheet name="42 GRUPO  27 UT UNABIEN" sheetId="71" r:id="rId82"/>
    <sheet name="44FUNDACION SEMBRANDO ESPERANZA" sheetId="79" r:id="rId83"/>
    <sheet name="47 UNION TEMPORAL ATLANTICO G3" sheetId="85" r:id="rId84"/>
    <sheet name="47 UNION TEMPORAL ATLANTICO G4" sheetId="86" r:id="rId85"/>
    <sheet name="52FUNS SOCIAL ESFUEZOG 39 I" sheetId="94" r:id="rId86"/>
    <sheet name="47 UNION TEMPORAL ATLANTICO G9" sheetId="87" r:id="rId87"/>
    <sheet name="50 FUNDEBIS G 5 GALAPA" sheetId="116" r:id="rId88"/>
    <sheet name="51 UT DLLOINTE G 11 PTO CLBIA" sheetId="108" r:id="rId89"/>
    <sheet name="51 UT DLLOINTE G 9 BARANOA C" sheetId="109" r:id="rId90"/>
    <sheet name="51 UT DLLOINTE G 7 BARANOA B" sheetId="110" r:id="rId91"/>
    <sheet name="51 UT DLLOINTE G 4 BARANOA A" sheetId="111" r:id="rId92"/>
    <sheet name="53 G1 Construyendo Prosperidad" sheetId="72" r:id="rId93"/>
    <sheet name="53 G2  Construyendo Prosperidad" sheetId="73" r:id="rId94"/>
    <sheet name="53 G3 Construyendo Prosperidad" sheetId="74" r:id="rId95"/>
    <sheet name="53 G5 Construyendo Prosperidad" sheetId="75" r:id="rId96"/>
    <sheet name="53 G13 Construyendo Prosperidad" sheetId="76" r:id="rId97"/>
    <sheet name="53 G25 Construyendo Prosperidad" sheetId="77" r:id="rId98"/>
    <sheet name="53 G27 Construyendo Prosperidad" sheetId="78" r:id="rId99"/>
    <sheet name="54 UT FUNDIJEBE G40 MALAMBO A" sheetId="112" r:id="rId100"/>
    <sheet name="54 UT FUNDIJEBE G46 MALAMBO G" sheetId="113" r:id="rId101"/>
    <sheet name="54 UT FUNDIJEBE G45 MALAMBO F" sheetId="114" r:id="rId102"/>
    <sheet name="54 UT FUNDIJEBE G44 MALAMBO E" sheetId="115" r:id="rId103"/>
  </sheets>
  <definedNames>
    <definedName name="_xlnm._FilterDatabase" localSheetId="22" hidden="1">'26 FUNPRODEC'!$B$86:$Q$92</definedName>
  </definedNames>
  <calcPr calcId="152511"/>
</workbook>
</file>

<file path=xl/calcChain.xml><?xml version="1.0" encoding="utf-8"?>
<calcChain xmlns="http://schemas.openxmlformats.org/spreadsheetml/2006/main">
  <c r="E22" i="116" l="1"/>
  <c r="F22" i="116"/>
  <c r="C24" i="116"/>
  <c r="E24" i="116"/>
  <c r="E40" i="116"/>
  <c r="K49" i="116"/>
  <c r="L50" i="116"/>
  <c r="L51" i="116"/>
  <c r="A52" i="116"/>
  <c r="L52" i="116"/>
  <c r="A53" i="116"/>
  <c r="A54" i="116" s="1"/>
  <c r="L53" i="116"/>
  <c r="K54" i="116"/>
  <c r="L55" i="116"/>
  <c r="K56" i="116"/>
  <c r="K65" i="116" s="1"/>
  <c r="L57" i="116"/>
  <c r="K58" i="116"/>
  <c r="L59" i="116"/>
  <c r="L60" i="116"/>
  <c r="K61" i="116"/>
  <c r="K62" i="116"/>
  <c r="L65" i="116"/>
  <c r="M65" i="116"/>
  <c r="N65" i="116"/>
  <c r="K117" i="116"/>
  <c r="K118" i="116"/>
  <c r="K125" i="116" s="1"/>
  <c r="K119" i="116"/>
  <c r="K120" i="116"/>
  <c r="A121" i="116"/>
  <c r="A122" i="116" s="1"/>
  <c r="A123" i="116" s="1"/>
  <c r="A124" i="116" s="1"/>
  <c r="K121" i="116"/>
  <c r="K122" i="116"/>
  <c r="K123" i="116"/>
  <c r="K124" i="116"/>
  <c r="L125" i="116"/>
  <c r="M125" i="116"/>
  <c r="N125" i="116"/>
  <c r="E131" i="116"/>
  <c r="E22" i="115" l="1"/>
  <c r="F22" i="115"/>
  <c r="C24" i="115"/>
  <c r="E24" i="115"/>
  <c r="E40" i="115"/>
  <c r="A50" i="115"/>
  <c r="A51" i="115"/>
  <c r="A52" i="115"/>
  <c r="A53" i="115" s="1"/>
  <c r="A54" i="115" s="1"/>
  <c r="A55" i="115" s="1"/>
  <c r="A56" i="115" s="1"/>
  <c r="K57" i="115"/>
  <c r="L57" i="115"/>
  <c r="M57" i="115"/>
  <c r="N57" i="115"/>
  <c r="A109" i="115"/>
  <c r="A110" i="115" s="1"/>
  <c r="A111" i="115" s="1"/>
  <c r="A112" i="115" s="1"/>
  <c r="K113" i="115"/>
  <c r="L113" i="115"/>
  <c r="M113" i="115"/>
  <c r="N113" i="115"/>
  <c r="E119" i="115"/>
  <c r="D144" i="115" s="1"/>
  <c r="E144" i="115" s="1"/>
  <c r="E22" i="114"/>
  <c r="E24" i="114" s="1"/>
  <c r="F22" i="114"/>
  <c r="C24" i="114" s="1"/>
  <c r="E40" i="114"/>
  <c r="A56" i="114"/>
  <c r="K57" i="114"/>
  <c r="L57" i="114"/>
  <c r="M57" i="114"/>
  <c r="N57" i="114"/>
  <c r="A109" i="114"/>
  <c r="A110" i="114"/>
  <c r="A111" i="114"/>
  <c r="A112" i="114" s="1"/>
  <c r="K113" i="114"/>
  <c r="L113" i="114"/>
  <c r="M113" i="114"/>
  <c r="N113" i="114"/>
  <c r="E119" i="114"/>
  <c r="E22" i="113"/>
  <c r="E24" i="113" s="1"/>
  <c r="F22" i="113"/>
  <c r="C24" i="113" s="1"/>
  <c r="E40" i="113"/>
  <c r="A56" i="113"/>
  <c r="K57" i="113"/>
  <c r="L57" i="113"/>
  <c r="M57" i="113"/>
  <c r="N57" i="113"/>
  <c r="A109" i="113"/>
  <c r="A110" i="113" s="1"/>
  <c r="A111" i="113" s="1"/>
  <c r="A112" i="113" s="1"/>
  <c r="K113" i="113"/>
  <c r="L113" i="113"/>
  <c r="M113" i="113"/>
  <c r="N113" i="113"/>
  <c r="E119" i="113"/>
  <c r="E22" i="112"/>
  <c r="E24" i="112" s="1"/>
  <c r="F22" i="112"/>
  <c r="C24" i="112"/>
  <c r="E40" i="112"/>
  <c r="A50" i="112"/>
  <c r="A51" i="112"/>
  <c r="A52" i="112" s="1"/>
  <c r="A53" i="112" s="1"/>
  <c r="A54" i="112" s="1"/>
  <c r="A55" i="112" s="1"/>
  <c r="A56" i="112" s="1"/>
  <c r="K57" i="112"/>
  <c r="L57" i="112"/>
  <c r="M57" i="112"/>
  <c r="N57" i="112"/>
  <c r="A109" i="112"/>
  <c r="A110" i="112"/>
  <c r="A111" i="112"/>
  <c r="A112" i="112" s="1"/>
  <c r="K113" i="112"/>
  <c r="L113" i="112"/>
  <c r="M113" i="112"/>
  <c r="N113" i="112"/>
  <c r="E119" i="112"/>
  <c r="E119" i="111"/>
  <c r="N113" i="111"/>
  <c r="M113" i="111"/>
  <c r="L113" i="111"/>
  <c r="K113" i="111"/>
  <c r="A109" i="111"/>
  <c r="A110" i="111" s="1"/>
  <c r="A111" i="111" s="1"/>
  <c r="A112" i="111" s="1"/>
  <c r="N57" i="111"/>
  <c r="M57" i="111"/>
  <c r="L57" i="111"/>
  <c r="K57" i="111"/>
  <c r="A51" i="111"/>
  <c r="A52" i="111" s="1"/>
  <c r="A53" i="111" s="1"/>
  <c r="A54" i="111" s="1"/>
  <c r="A55" i="111" s="1"/>
  <c r="A56" i="111" s="1"/>
  <c r="A50" i="111"/>
  <c r="E40" i="111"/>
  <c r="C24" i="111"/>
  <c r="F22" i="111"/>
  <c r="E22" i="111"/>
  <c r="E24" i="111" s="1"/>
  <c r="E119" i="110"/>
  <c r="N113" i="110"/>
  <c r="M113" i="110"/>
  <c r="L113" i="110"/>
  <c r="K113" i="110"/>
  <c r="A110" i="110"/>
  <c r="A111" i="110" s="1"/>
  <c r="A112" i="110" s="1"/>
  <c r="A109" i="110"/>
  <c r="N57" i="110"/>
  <c r="M57" i="110"/>
  <c r="L57" i="110"/>
  <c r="K57" i="110"/>
  <c r="A50" i="110"/>
  <c r="A51" i="110" s="1"/>
  <c r="A52" i="110" s="1"/>
  <c r="A53" i="110" s="1"/>
  <c r="A54" i="110" s="1"/>
  <c r="A55" i="110" s="1"/>
  <c r="A56" i="110" s="1"/>
  <c r="E40" i="110"/>
  <c r="F22" i="110"/>
  <c r="C24" i="110" s="1"/>
  <c r="E22" i="110"/>
  <c r="E24" i="110" s="1"/>
  <c r="E119" i="109"/>
  <c r="N113" i="109"/>
  <c r="M113" i="109"/>
  <c r="L113" i="109"/>
  <c r="K113" i="109"/>
  <c r="A109" i="109"/>
  <c r="A110" i="109" s="1"/>
  <c r="A111" i="109" s="1"/>
  <c r="A112" i="109" s="1"/>
  <c r="N57" i="109"/>
  <c r="M57" i="109"/>
  <c r="L57" i="109"/>
  <c r="K57" i="109"/>
  <c r="A50" i="109"/>
  <c r="A51" i="109" s="1"/>
  <c r="A52" i="109" s="1"/>
  <c r="A53" i="109" s="1"/>
  <c r="A54" i="109" s="1"/>
  <c r="A55" i="109" s="1"/>
  <c r="A56" i="109" s="1"/>
  <c r="E40" i="109"/>
  <c r="F22" i="109"/>
  <c r="C24" i="109" s="1"/>
  <c r="E22" i="109"/>
  <c r="E24" i="109" s="1"/>
  <c r="E119" i="108"/>
  <c r="N113" i="108"/>
  <c r="M113" i="108"/>
  <c r="L113" i="108"/>
  <c r="A109" i="108"/>
  <c r="A110" i="108" s="1"/>
  <c r="A111" i="108" s="1"/>
  <c r="A112" i="108" s="1"/>
  <c r="K106" i="108"/>
  <c r="K105" i="108"/>
  <c r="K113" i="108" s="1"/>
  <c r="N57" i="108"/>
  <c r="M57" i="108"/>
  <c r="L57" i="108"/>
  <c r="A53" i="108"/>
  <c r="A54" i="108" s="1"/>
  <c r="A55" i="108" s="1"/>
  <c r="A56" i="108" s="1"/>
  <c r="A52" i="108"/>
  <c r="K51" i="108"/>
  <c r="K50" i="108"/>
  <c r="K49" i="108"/>
  <c r="K57" i="108" s="1"/>
  <c r="E40" i="108"/>
  <c r="E24" i="108"/>
  <c r="F22" i="108"/>
  <c r="C24" i="108" s="1"/>
  <c r="E22" i="108"/>
  <c r="E162" i="107" l="1"/>
  <c r="F152" i="107"/>
  <c r="E130" i="107"/>
  <c r="N124" i="107"/>
  <c r="M124" i="107"/>
  <c r="L124" i="107"/>
  <c r="K124" i="107"/>
  <c r="A117" i="107"/>
  <c r="A118" i="107" s="1"/>
  <c r="A119" i="107" s="1"/>
  <c r="A120" i="107" s="1"/>
  <c r="A121" i="107" s="1"/>
  <c r="A122" i="107" s="1"/>
  <c r="A123" i="107" s="1"/>
  <c r="N57" i="107"/>
  <c r="M57" i="107"/>
  <c r="C62" i="107" s="1"/>
  <c r="L57" i="107"/>
  <c r="K56" i="107"/>
  <c r="K55" i="107"/>
  <c r="K54" i="107"/>
  <c r="K53" i="107"/>
  <c r="K52" i="107"/>
  <c r="A52" i="107"/>
  <c r="A53" i="107" s="1"/>
  <c r="A54" i="107" s="1"/>
  <c r="A55" i="107" s="1"/>
  <c r="A56" i="107" s="1"/>
  <c r="K50" i="107"/>
  <c r="A50" i="107"/>
  <c r="K49" i="107"/>
  <c r="K57" i="107" s="1"/>
  <c r="C61" i="107" s="1"/>
  <c r="E40" i="107"/>
  <c r="F22" i="107"/>
  <c r="C24" i="107" s="1"/>
  <c r="E22" i="107"/>
  <c r="E24" i="107" s="1"/>
  <c r="E144" i="106"/>
  <c r="F134" i="106"/>
  <c r="E119" i="106"/>
  <c r="N113" i="106"/>
  <c r="M113" i="106"/>
  <c r="L113" i="106"/>
  <c r="K113" i="106"/>
  <c r="A106" i="106"/>
  <c r="A107" i="106" s="1"/>
  <c r="A108" i="106" s="1"/>
  <c r="A109" i="106" s="1"/>
  <c r="A110" i="106" s="1"/>
  <c r="A111" i="106" s="1"/>
  <c r="A112" i="106" s="1"/>
  <c r="N57" i="106"/>
  <c r="M57" i="106"/>
  <c r="C62" i="106" s="1"/>
  <c r="L57" i="106"/>
  <c r="A50" i="106"/>
  <c r="A51" i="106" s="1"/>
  <c r="A52" i="106" s="1"/>
  <c r="A53" i="106" s="1"/>
  <c r="A54" i="106" s="1"/>
  <c r="A55" i="106" s="1"/>
  <c r="A56" i="106" s="1"/>
  <c r="K49" i="106"/>
  <c r="K57" i="106" s="1"/>
  <c r="C61" i="106" s="1"/>
  <c r="E40" i="106"/>
  <c r="F22" i="106"/>
  <c r="C24" i="106" s="1"/>
  <c r="E22" i="106"/>
  <c r="E24" i="106" s="1"/>
  <c r="E144" i="104" l="1"/>
  <c r="F134" i="104"/>
  <c r="E119" i="104"/>
  <c r="M113" i="104"/>
  <c r="L113" i="104"/>
  <c r="K113" i="104"/>
  <c r="C115" i="104" s="1"/>
  <c r="A106" i="104"/>
  <c r="A107" i="104" s="1"/>
  <c r="A108" i="104" s="1"/>
  <c r="A109" i="104" s="1"/>
  <c r="A110" i="104" s="1"/>
  <c r="A111" i="104" s="1"/>
  <c r="A112" i="104" s="1"/>
  <c r="N105" i="104"/>
  <c r="N113" i="104" s="1"/>
  <c r="K105" i="104"/>
  <c r="N57" i="104"/>
  <c r="M57" i="104"/>
  <c r="C62" i="104" s="1"/>
  <c r="L57" i="104"/>
  <c r="A52" i="104"/>
  <c r="A53" i="104" s="1"/>
  <c r="A54" i="104" s="1"/>
  <c r="A55" i="104" s="1"/>
  <c r="A56" i="104" s="1"/>
  <c r="A51" i="104"/>
  <c r="A50" i="104"/>
  <c r="K49" i="104"/>
  <c r="K57" i="104" s="1"/>
  <c r="C61" i="104" s="1"/>
  <c r="D41" i="104"/>
  <c r="E40" i="104" s="1"/>
  <c r="F22" i="104"/>
  <c r="C24" i="104" s="1"/>
  <c r="E22" i="104"/>
  <c r="E24" i="104" s="1"/>
  <c r="E149" i="103"/>
  <c r="F139" i="103"/>
  <c r="E124" i="103"/>
  <c r="M118" i="103"/>
  <c r="L118" i="103"/>
  <c r="K118" i="103"/>
  <c r="C120" i="103" s="1"/>
  <c r="A112" i="103"/>
  <c r="A113" i="103" s="1"/>
  <c r="A114" i="103" s="1"/>
  <c r="A115" i="103" s="1"/>
  <c r="A116" i="103" s="1"/>
  <c r="A117" i="103" s="1"/>
  <c r="A111" i="103"/>
  <c r="N110" i="103"/>
  <c r="N118" i="103" s="1"/>
  <c r="K110" i="103"/>
  <c r="C62" i="103"/>
  <c r="N57" i="103"/>
  <c r="M57" i="103"/>
  <c r="L57" i="103"/>
  <c r="K51" i="103"/>
  <c r="A51" i="103"/>
  <c r="A52" i="103" s="1"/>
  <c r="A53" i="103" s="1"/>
  <c r="A54" i="103" s="1"/>
  <c r="A55" i="103" s="1"/>
  <c r="A56" i="103" s="1"/>
  <c r="K50" i="103"/>
  <c r="A50" i="103"/>
  <c r="N49" i="103"/>
  <c r="K49" i="103"/>
  <c r="K57" i="103" s="1"/>
  <c r="C61" i="103" s="1"/>
  <c r="D41" i="103"/>
  <c r="E40" i="103"/>
  <c r="C24" i="103"/>
  <c r="F22" i="103"/>
  <c r="E22" i="103"/>
  <c r="E24" i="103" s="1"/>
  <c r="F135" i="102"/>
  <c r="D146" i="102" s="1"/>
  <c r="E120" i="102"/>
  <c r="D145" i="102" s="1"/>
  <c r="E145" i="102" s="1"/>
  <c r="M114" i="102"/>
  <c r="L114" i="102"/>
  <c r="A108" i="102"/>
  <c r="A109" i="102" s="1"/>
  <c r="A110" i="102" s="1"/>
  <c r="A111" i="102" s="1"/>
  <c r="A112" i="102" s="1"/>
  <c r="A113" i="102" s="1"/>
  <c r="A107" i="102"/>
  <c r="N106" i="102"/>
  <c r="N114" i="102" s="1"/>
  <c r="K106" i="102"/>
  <c r="K114" i="102" s="1"/>
  <c r="C116" i="102" s="1"/>
  <c r="C62" i="102"/>
  <c r="M57" i="102"/>
  <c r="L57" i="102"/>
  <c r="K53" i="102"/>
  <c r="K52" i="102"/>
  <c r="K51" i="102"/>
  <c r="K57" i="102" s="1"/>
  <c r="C61" i="102" s="1"/>
  <c r="K50" i="102"/>
  <c r="A50" i="102"/>
  <c r="A51" i="102" s="1"/>
  <c r="A52" i="102" s="1"/>
  <c r="A53" i="102" s="1"/>
  <c r="A54" i="102" s="1"/>
  <c r="A55" i="102" s="1"/>
  <c r="A56" i="102" s="1"/>
  <c r="N49" i="102"/>
  <c r="N57" i="102" s="1"/>
  <c r="K49" i="102"/>
  <c r="D41" i="102"/>
  <c r="E40" i="102"/>
  <c r="E24" i="102"/>
  <c r="F22" i="102"/>
  <c r="C24" i="102" s="1"/>
  <c r="E22" i="102"/>
  <c r="E22" i="101" l="1"/>
  <c r="F22" i="101"/>
  <c r="C24" i="101"/>
  <c r="E24" i="101"/>
  <c r="E40" i="101"/>
  <c r="A50" i="101"/>
  <c r="A51" i="101"/>
  <c r="A52" i="101" s="1"/>
  <c r="A53" i="101" s="1"/>
  <c r="A54" i="101" s="1"/>
  <c r="A55" i="101" s="1"/>
  <c r="A56" i="101" s="1"/>
  <c r="K57" i="101"/>
  <c r="L57" i="101"/>
  <c r="M57" i="101"/>
  <c r="C62" i="101" s="1"/>
  <c r="N57" i="101"/>
  <c r="C61" i="101"/>
  <c r="N105" i="101"/>
  <c r="N113" i="101" s="1"/>
  <c r="A106" i="101"/>
  <c r="A107" i="101" s="1"/>
  <c r="A108" i="101" s="1"/>
  <c r="A109" i="101" s="1"/>
  <c r="A110" i="101" s="1"/>
  <c r="A111" i="101" s="1"/>
  <c r="A112" i="101" s="1"/>
  <c r="K113" i="101"/>
  <c r="L113" i="101"/>
  <c r="M113" i="101"/>
  <c r="E119" i="101"/>
  <c r="D144" i="101" s="1"/>
  <c r="E144" i="101" s="1"/>
  <c r="F134" i="101"/>
  <c r="D145" i="101"/>
  <c r="D148" i="100" l="1"/>
  <c r="F138" i="100"/>
  <c r="D149" i="100" s="1"/>
  <c r="E120" i="100"/>
  <c r="N114" i="100"/>
  <c r="M114" i="100"/>
  <c r="L114" i="100"/>
  <c r="K113" i="100"/>
  <c r="A113" i="100"/>
  <c r="K112" i="100"/>
  <c r="A112" i="100"/>
  <c r="K111" i="100"/>
  <c r="K114" i="100" s="1"/>
  <c r="C62" i="100"/>
  <c r="N57" i="100"/>
  <c r="M57" i="100"/>
  <c r="L57" i="100"/>
  <c r="K57" i="100"/>
  <c r="C61" i="100" s="1"/>
  <c r="A50" i="100"/>
  <c r="A51" i="100" s="1"/>
  <c r="A52" i="100" s="1"/>
  <c r="A53" i="100" s="1"/>
  <c r="A54" i="100" s="1"/>
  <c r="A55" i="100" s="1"/>
  <c r="A56" i="100" s="1"/>
  <c r="E40" i="100"/>
  <c r="F22" i="100"/>
  <c r="C24" i="100" s="1"/>
  <c r="E22" i="100"/>
  <c r="E24" i="100" s="1"/>
  <c r="E148" i="100" l="1"/>
  <c r="E142" i="98"/>
  <c r="F132" i="98"/>
  <c r="N111" i="98"/>
  <c r="M111" i="98"/>
  <c r="L111" i="98"/>
  <c r="K111" i="98"/>
  <c r="C113" i="98" s="1"/>
  <c r="A106" i="98"/>
  <c r="A107" i="98" s="1"/>
  <c r="A108" i="98" s="1"/>
  <c r="A109" i="98" s="1"/>
  <c r="A110" i="98" s="1"/>
  <c r="A105" i="98"/>
  <c r="A104" i="98"/>
  <c r="N54" i="98"/>
  <c r="M54" i="98"/>
  <c r="C59" i="98" s="1"/>
  <c r="L54" i="98"/>
  <c r="A53" i="98"/>
  <c r="K52" i="98"/>
  <c r="K51" i="98"/>
  <c r="K50" i="98"/>
  <c r="K54" i="98" s="1"/>
  <c r="C58" i="98" s="1"/>
  <c r="A50" i="98"/>
  <c r="K49" i="98"/>
  <c r="E40" i="98"/>
  <c r="E24" i="98"/>
  <c r="C24" i="98"/>
  <c r="F22" i="98"/>
  <c r="E22" i="98"/>
  <c r="E142" i="97"/>
  <c r="F132" i="97"/>
  <c r="N111" i="97"/>
  <c r="M111" i="97"/>
  <c r="L111" i="97"/>
  <c r="K111" i="97"/>
  <c r="C113" i="97" s="1"/>
  <c r="A105" i="97"/>
  <c r="A106" i="97" s="1"/>
  <c r="A107" i="97" s="1"/>
  <c r="A108" i="97" s="1"/>
  <c r="A109" i="97" s="1"/>
  <c r="A110" i="97" s="1"/>
  <c r="A104" i="97"/>
  <c r="N54" i="97"/>
  <c r="M54" i="97"/>
  <c r="C59" i="97" s="1"/>
  <c r="L54" i="97"/>
  <c r="A53" i="97"/>
  <c r="K52" i="97"/>
  <c r="K51" i="97"/>
  <c r="K50" i="97"/>
  <c r="A50" i="97"/>
  <c r="K49" i="97"/>
  <c r="K54" i="97" s="1"/>
  <c r="C58" i="97" s="1"/>
  <c r="E40" i="97"/>
  <c r="C24" i="97"/>
  <c r="F22" i="97"/>
  <c r="E22" i="97"/>
  <c r="E24" i="97" s="1"/>
  <c r="E141" i="96"/>
  <c r="F131" i="96"/>
  <c r="N110" i="96"/>
  <c r="M110" i="96"/>
  <c r="L110" i="96"/>
  <c r="K110" i="96"/>
  <c r="C112" i="96" s="1"/>
  <c r="A103" i="96"/>
  <c r="A104" i="96" s="1"/>
  <c r="A105" i="96" s="1"/>
  <c r="A106" i="96" s="1"/>
  <c r="A107" i="96" s="1"/>
  <c r="A108" i="96" s="1"/>
  <c r="A109" i="96" s="1"/>
  <c r="N53" i="96"/>
  <c r="M53" i="96"/>
  <c r="C58" i="96" s="1"/>
  <c r="L53" i="96"/>
  <c r="K52" i="96"/>
  <c r="A52" i="96"/>
  <c r="K51" i="96"/>
  <c r="K50" i="96"/>
  <c r="K53" i="96" s="1"/>
  <c r="C57" i="96" s="1"/>
  <c r="A50" i="96"/>
  <c r="K49" i="96"/>
  <c r="E40" i="96"/>
  <c r="E24" i="96"/>
  <c r="F22" i="96"/>
  <c r="C24" i="96" s="1"/>
  <c r="E22" i="96"/>
  <c r="D151" i="95" l="1"/>
  <c r="E150" i="95" s="1"/>
  <c r="N119" i="95"/>
  <c r="M119" i="95"/>
  <c r="L119" i="95"/>
  <c r="A114" i="95"/>
  <c r="A115" i="95" s="1"/>
  <c r="A116" i="95" s="1"/>
  <c r="A117" i="95" s="1"/>
  <c r="A118" i="95" s="1"/>
  <c r="K111" i="95"/>
  <c r="K119" i="95" s="1"/>
  <c r="N57" i="95"/>
  <c r="M57" i="95"/>
  <c r="C62" i="95" s="1"/>
  <c r="L57" i="95"/>
  <c r="K56" i="95"/>
  <c r="K55" i="95"/>
  <c r="K54" i="95"/>
  <c r="K53" i="95"/>
  <c r="K52" i="95"/>
  <c r="K51" i="95"/>
  <c r="K50" i="95"/>
  <c r="A50" i="95"/>
  <c r="A51" i="95" s="1"/>
  <c r="A52" i="95" s="1"/>
  <c r="A53" i="95" s="1"/>
  <c r="A54" i="95" s="1"/>
  <c r="A55" i="95" s="1"/>
  <c r="A56" i="95" s="1"/>
  <c r="K49" i="95"/>
  <c r="K57" i="95" s="1"/>
  <c r="C61" i="95" s="1"/>
  <c r="F22" i="95"/>
  <c r="C24" i="95" s="1"/>
  <c r="E22" i="95"/>
  <c r="E24" i="95" s="1"/>
  <c r="E119" i="94"/>
  <c r="N113" i="94"/>
  <c r="M113" i="94"/>
  <c r="L113" i="94"/>
  <c r="K113" i="94"/>
  <c r="A110" i="94"/>
  <c r="A111" i="94" s="1"/>
  <c r="A112" i="94" s="1"/>
  <c r="A109" i="94"/>
  <c r="N57" i="94"/>
  <c r="M57" i="94"/>
  <c r="L57" i="94"/>
  <c r="A54" i="94"/>
  <c r="A55" i="94" s="1"/>
  <c r="A56" i="94" s="1"/>
  <c r="A53" i="94"/>
  <c r="A52" i="94"/>
  <c r="K51" i="94"/>
  <c r="K57" i="94" s="1"/>
  <c r="E40" i="94"/>
  <c r="F22" i="94"/>
  <c r="C24" i="94" s="1"/>
  <c r="E22" i="94"/>
  <c r="E24" i="94" s="1"/>
  <c r="D147" i="93"/>
  <c r="F137" i="93"/>
  <c r="D148" i="93" s="1"/>
  <c r="E147" i="93" s="1"/>
  <c r="E121" i="93"/>
  <c r="N115" i="93"/>
  <c r="M115" i="93"/>
  <c r="L115" i="93"/>
  <c r="K115" i="93"/>
  <c r="A110" i="93"/>
  <c r="A111" i="93" s="1"/>
  <c r="A112" i="93" s="1"/>
  <c r="A113" i="93" s="1"/>
  <c r="A114" i="93" s="1"/>
  <c r="A109" i="93"/>
  <c r="A108" i="93"/>
  <c r="N107" i="93"/>
  <c r="C59" i="93"/>
  <c r="N54" i="93"/>
  <c r="M54" i="93"/>
  <c r="L54" i="93"/>
  <c r="A53" i="93"/>
  <c r="K52" i="93"/>
  <c r="K51" i="93"/>
  <c r="K50" i="93"/>
  <c r="A50" i="93"/>
  <c r="A51" i="93" s="1"/>
  <c r="A52" i="93" s="1"/>
  <c r="K49" i="93"/>
  <c r="K54" i="93" s="1"/>
  <c r="C58" i="93" s="1"/>
  <c r="E40" i="93"/>
  <c r="C24" i="93"/>
  <c r="F22" i="93"/>
  <c r="E22" i="93"/>
  <c r="E24" i="93" s="1"/>
  <c r="E145" i="92" l="1"/>
  <c r="F135" i="92"/>
  <c r="N114" i="92"/>
  <c r="M114" i="92"/>
  <c r="L114" i="92"/>
  <c r="K114" i="92"/>
  <c r="C116" i="92" s="1"/>
  <c r="A107" i="92"/>
  <c r="A108" i="92" s="1"/>
  <c r="A109" i="92" s="1"/>
  <c r="A110" i="92" s="1"/>
  <c r="A111" i="92" s="1"/>
  <c r="A112" i="92" s="1"/>
  <c r="A113" i="92" s="1"/>
  <c r="C62" i="92"/>
  <c r="N57" i="92"/>
  <c r="M57" i="92"/>
  <c r="L57" i="92"/>
  <c r="K50" i="92"/>
  <c r="K57" i="92" s="1"/>
  <c r="C61" i="92" s="1"/>
  <c r="A50" i="92"/>
  <c r="A51" i="92" s="1"/>
  <c r="A52" i="92" s="1"/>
  <c r="A53" i="92" s="1"/>
  <c r="A54" i="92" s="1"/>
  <c r="A55" i="92" s="1"/>
  <c r="A56" i="92" s="1"/>
  <c r="K49" i="92"/>
  <c r="E40" i="92"/>
  <c r="E24" i="92"/>
  <c r="C24" i="92"/>
  <c r="F22" i="92"/>
  <c r="E22" i="92"/>
  <c r="E145" i="91"/>
  <c r="F135" i="91"/>
  <c r="N114" i="91"/>
  <c r="M114" i="91"/>
  <c r="L114" i="91"/>
  <c r="K114" i="91"/>
  <c r="C116" i="91" s="1"/>
  <c r="A108" i="91"/>
  <c r="A109" i="91" s="1"/>
  <c r="A110" i="91" s="1"/>
  <c r="A111" i="91" s="1"/>
  <c r="A112" i="91" s="1"/>
  <c r="A113" i="91" s="1"/>
  <c r="A107" i="91"/>
  <c r="N57" i="91"/>
  <c r="M57" i="91"/>
  <c r="C62" i="91" s="1"/>
  <c r="L57" i="91"/>
  <c r="K53" i="91"/>
  <c r="K52" i="91"/>
  <c r="K51" i="91"/>
  <c r="A51" i="91"/>
  <c r="A52" i="91" s="1"/>
  <c r="A53" i="91" s="1"/>
  <c r="A54" i="91" s="1"/>
  <c r="A55" i="91" s="1"/>
  <c r="A56" i="91" s="1"/>
  <c r="K50" i="91"/>
  <c r="A50" i="91"/>
  <c r="K49" i="91"/>
  <c r="K57" i="91" s="1"/>
  <c r="C61" i="91" s="1"/>
  <c r="E40" i="91"/>
  <c r="F22" i="91"/>
  <c r="C24" i="91" s="1"/>
  <c r="E22" i="91"/>
  <c r="E24" i="91" s="1"/>
  <c r="E143" i="90"/>
  <c r="F133" i="90"/>
  <c r="N112" i="90"/>
  <c r="M112" i="90"/>
  <c r="L112" i="90"/>
  <c r="K112" i="90"/>
  <c r="C114" i="90" s="1"/>
  <c r="A107" i="90"/>
  <c r="A108" i="90" s="1"/>
  <c r="A109" i="90" s="1"/>
  <c r="A110" i="90" s="1"/>
  <c r="A111" i="90" s="1"/>
  <c r="A106" i="90"/>
  <c r="A105" i="90"/>
  <c r="N55" i="90"/>
  <c r="M55" i="90"/>
  <c r="C60" i="90" s="1"/>
  <c r="L55" i="90"/>
  <c r="K53" i="90"/>
  <c r="K52" i="90"/>
  <c r="K51" i="90"/>
  <c r="A51" i="90"/>
  <c r="A52" i="90" s="1"/>
  <c r="A53" i="90" s="1"/>
  <c r="A54" i="90" s="1"/>
  <c r="K50" i="90"/>
  <c r="K55" i="90" s="1"/>
  <c r="C59" i="90" s="1"/>
  <c r="A50" i="90"/>
  <c r="K49" i="90"/>
  <c r="E40" i="90"/>
  <c r="E24" i="90"/>
  <c r="C24" i="90"/>
  <c r="F22" i="90"/>
  <c r="E22" i="90"/>
  <c r="F137" i="89" l="1"/>
  <c r="E121" i="89"/>
  <c r="D147" i="89" s="1"/>
  <c r="E147" i="89" s="1"/>
  <c r="N115" i="89"/>
  <c r="M115" i="89"/>
  <c r="L115" i="89"/>
  <c r="K115" i="89"/>
  <c r="A108" i="89"/>
  <c r="A109" i="89" s="1"/>
  <c r="A110" i="89" s="1"/>
  <c r="A111" i="89" s="1"/>
  <c r="A112" i="89" s="1"/>
  <c r="A113" i="89" s="1"/>
  <c r="A114" i="89" s="1"/>
  <c r="C62" i="89"/>
  <c r="N57" i="89"/>
  <c r="M57" i="89"/>
  <c r="L57" i="89"/>
  <c r="K57" i="89"/>
  <c r="C61" i="89" s="1"/>
  <c r="A50" i="89"/>
  <c r="A51" i="89" s="1"/>
  <c r="A52" i="89" s="1"/>
  <c r="A53" i="89" s="1"/>
  <c r="A54" i="89" s="1"/>
  <c r="A55" i="89" s="1"/>
  <c r="A56" i="89" s="1"/>
  <c r="E40" i="89"/>
  <c r="F22" i="89"/>
  <c r="C24" i="89" s="1"/>
  <c r="E22" i="89"/>
  <c r="E24" i="89" s="1"/>
  <c r="D147" i="88" l="1"/>
  <c r="F136" i="88"/>
  <c r="E121" i="88"/>
  <c r="D146" i="88" s="1"/>
  <c r="E146" i="88" s="1"/>
  <c r="N115" i="88"/>
  <c r="M115" i="88"/>
  <c r="L115" i="88"/>
  <c r="K115" i="88"/>
  <c r="A108" i="88"/>
  <c r="A109" i="88" s="1"/>
  <c r="A110" i="88" s="1"/>
  <c r="A111" i="88" s="1"/>
  <c r="A112" i="88" s="1"/>
  <c r="A113" i="88" s="1"/>
  <c r="A114" i="88" s="1"/>
  <c r="K101" i="88"/>
  <c r="N57" i="88"/>
  <c r="M57" i="88"/>
  <c r="C62" i="88" s="1"/>
  <c r="L57" i="88"/>
  <c r="K57" i="88"/>
  <c r="C61" i="88" s="1"/>
  <c r="A51" i="88"/>
  <c r="A52" i="88" s="1"/>
  <c r="A53" i="88" s="1"/>
  <c r="A54" i="88" s="1"/>
  <c r="A55" i="88" s="1"/>
  <c r="A56" i="88" s="1"/>
  <c r="A50" i="88"/>
  <c r="E40" i="88"/>
  <c r="C24" i="88"/>
  <c r="F22" i="88"/>
  <c r="E22" i="88"/>
  <c r="E24" i="88" s="1"/>
  <c r="D146" i="87" l="1"/>
  <c r="F136" i="87"/>
  <c r="D147" i="87" s="1"/>
  <c r="E146" i="87" s="1"/>
  <c r="E121" i="87"/>
  <c r="M115" i="87"/>
  <c r="K115" i="87"/>
  <c r="C117" i="87" s="1"/>
  <c r="L108" i="87"/>
  <c r="A108" i="87"/>
  <c r="A109" i="87" s="1"/>
  <c r="A110" i="87" s="1"/>
  <c r="A111" i="87" s="1"/>
  <c r="A112" i="87" s="1"/>
  <c r="A113" i="87" s="1"/>
  <c r="A114" i="87" s="1"/>
  <c r="N107" i="87"/>
  <c r="N115" i="87" s="1"/>
  <c r="L107" i="87"/>
  <c r="L115" i="87" s="1"/>
  <c r="M57" i="87"/>
  <c r="C62" i="87" s="1"/>
  <c r="K57" i="87"/>
  <c r="C61" i="87" s="1"/>
  <c r="L50" i="87"/>
  <c r="A50" i="87"/>
  <c r="A51" i="87" s="1"/>
  <c r="A52" i="87" s="1"/>
  <c r="A53" i="87" s="1"/>
  <c r="A54" i="87" s="1"/>
  <c r="A55" i="87" s="1"/>
  <c r="A56" i="87" s="1"/>
  <c r="N49" i="87"/>
  <c r="N57" i="87" s="1"/>
  <c r="L49" i="87"/>
  <c r="L57" i="87" s="1"/>
  <c r="E40" i="87"/>
  <c r="F22" i="87"/>
  <c r="C24" i="87" s="1"/>
  <c r="E22" i="87"/>
  <c r="E24" i="87" s="1"/>
  <c r="F136" i="86"/>
  <c r="D147" i="86" s="1"/>
  <c r="E121" i="86"/>
  <c r="D146" i="86" s="1"/>
  <c r="M115" i="86"/>
  <c r="K115" i="86"/>
  <c r="C117" i="86" s="1"/>
  <c r="L108" i="86"/>
  <c r="A108" i="86"/>
  <c r="A109" i="86" s="1"/>
  <c r="A110" i="86" s="1"/>
  <c r="A111" i="86" s="1"/>
  <c r="A112" i="86" s="1"/>
  <c r="A113" i="86" s="1"/>
  <c r="A114" i="86" s="1"/>
  <c r="N107" i="86"/>
  <c r="N115" i="86" s="1"/>
  <c r="L107" i="86"/>
  <c r="L115" i="86" s="1"/>
  <c r="N57" i="86"/>
  <c r="M57" i="86"/>
  <c r="C62" i="86" s="1"/>
  <c r="L52" i="86"/>
  <c r="K51" i="86"/>
  <c r="K57" i="86" s="1"/>
  <c r="C61" i="86" s="1"/>
  <c r="L50" i="86"/>
  <c r="A50" i="86"/>
  <c r="A51" i="86" s="1"/>
  <c r="A52" i="86" s="1"/>
  <c r="A53" i="86" s="1"/>
  <c r="A54" i="86" s="1"/>
  <c r="A55" i="86" s="1"/>
  <c r="A56" i="86" s="1"/>
  <c r="L49" i="86"/>
  <c r="L57" i="86" s="1"/>
  <c r="E40" i="86"/>
  <c r="F22" i="86"/>
  <c r="C24" i="86" s="1"/>
  <c r="E22" i="86"/>
  <c r="E24" i="86" s="1"/>
  <c r="F141" i="85"/>
  <c r="D152" i="85" s="1"/>
  <c r="E125" i="85"/>
  <c r="D151" i="85" s="1"/>
  <c r="E151" i="85" s="1"/>
  <c r="M119" i="85"/>
  <c r="K119" i="85"/>
  <c r="C121" i="85" s="1"/>
  <c r="L118" i="85"/>
  <c r="L117" i="85"/>
  <c r="L116" i="85"/>
  <c r="L115" i="85"/>
  <c r="L114" i="85"/>
  <c r="L113" i="85"/>
  <c r="L112" i="85"/>
  <c r="A112" i="85"/>
  <c r="A113" i="85" s="1"/>
  <c r="A114" i="85" s="1"/>
  <c r="A115" i="85" s="1"/>
  <c r="A116" i="85" s="1"/>
  <c r="A117" i="85" s="1"/>
  <c r="A118" i="85" s="1"/>
  <c r="N111" i="85"/>
  <c r="N119" i="85" s="1"/>
  <c r="L111" i="85"/>
  <c r="L119" i="85" s="1"/>
  <c r="N57" i="85"/>
  <c r="M57" i="85"/>
  <c r="C62" i="85" s="1"/>
  <c r="K52" i="85"/>
  <c r="K57" i="85" s="1"/>
  <c r="C61" i="85" s="1"/>
  <c r="L51" i="85"/>
  <c r="A51" i="85"/>
  <c r="A52" i="85" s="1"/>
  <c r="A53" i="85" s="1"/>
  <c r="A54" i="85" s="1"/>
  <c r="A55" i="85" s="1"/>
  <c r="A56" i="85" s="1"/>
  <c r="L50" i="85"/>
  <c r="A50" i="85"/>
  <c r="L49" i="85"/>
  <c r="L57" i="85" s="1"/>
  <c r="E40" i="85"/>
  <c r="F22" i="85"/>
  <c r="C24" i="85" s="1"/>
  <c r="E22" i="85"/>
  <c r="E24" i="85" s="1"/>
  <c r="E146" i="86" l="1"/>
  <c r="E148" i="84" l="1"/>
  <c r="F138" i="84"/>
  <c r="E123" i="84"/>
  <c r="M117" i="84"/>
  <c r="L117" i="84"/>
  <c r="K117" i="84"/>
  <c r="C119" i="84" s="1"/>
  <c r="A110" i="84"/>
  <c r="A111" i="84" s="1"/>
  <c r="A112" i="84" s="1"/>
  <c r="A113" i="84" s="1"/>
  <c r="A114" i="84" s="1"/>
  <c r="A115" i="84" s="1"/>
  <c r="A116" i="84" s="1"/>
  <c r="N109" i="84"/>
  <c r="N117" i="84" s="1"/>
  <c r="M57" i="84"/>
  <c r="C62" i="84" s="1"/>
  <c r="L57" i="84"/>
  <c r="K57" i="84"/>
  <c r="C61" i="84" s="1"/>
  <c r="A51" i="84"/>
  <c r="A52" i="84" s="1"/>
  <c r="A53" i="84" s="1"/>
  <c r="A54" i="84" s="1"/>
  <c r="A55" i="84" s="1"/>
  <c r="A56" i="84" s="1"/>
  <c r="A50" i="84"/>
  <c r="N49" i="84"/>
  <c r="N57" i="84" s="1"/>
  <c r="E40" i="84"/>
  <c r="E24" i="84"/>
  <c r="F22" i="84"/>
  <c r="C24" i="84" s="1"/>
  <c r="E22" i="84"/>
  <c r="E147" i="83"/>
  <c r="F137" i="83"/>
  <c r="E122" i="83"/>
  <c r="M116" i="83"/>
  <c r="L116" i="83"/>
  <c r="K116" i="83"/>
  <c r="C118" i="83" s="1"/>
  <c r="A109" i="83"/>
  <c r="A110" i="83" s="1"/>
  <c r="A111" i="83" s="1"/>
  <c r="A112" i="83" s="1"/>
  <c r="A113" i="83" s="1"/>
  <c r="A114" i="83" s="1"/>
  <c r="A115" i="83" s="1"/>
  <c r="N108" i="83"/>
  <c r="N116" i="83" s="1"/>
  <c r="M57" i="83"/>
  <c r="L57" i="83"/>
  <c r="K57" i="83"/>
  <c r="A50" i="83"/>
  <c r="A51" i="83" s="1"/>
  <c r="A52" i="83" s="1"/>
  <c r="A53" i="83" s="1"/>
  <c r="A54" i="83" s="1"/>
  <c r="A55" i="83" s="1"/>
  <c r="A56" i="83" s="1"/>
  <c r="N49" i="83"/>
  <c r="N57" i="83" s="1"/>
  <c r="E40" i="83"/>
  <c r="F22" i="83"/>
  <c r="C24" i="83" s="1"/>
  <c r="E22" i="83"/>
  <c r="E24" i="83" s="1"/>
  <c r="E148" i="82"/>
  <c r="F138" i="82"/>
  <c r="E123" i="82"/>
  <c r="M117" i="82"/>
  <c r="L117" i="82"/>
  <c r="K117" i="82"/>
  <c r="C119" i="82" s="1"/>
  <c r="A110" i="82"/>
  <c r="A111" i="82" s="1"/>
  <c r="A112" i="82" s="1"/>
  <c r="A113" i="82" s="1"/>
  <c r="A114" i="82" s="1"/>
  <c r="A115" i="82" s="1"/>
  <c r="A116" i="82" s="1"/>
  <c r="N109" i="82"/>
  <c r="N117" i="82" s="1"/>
  <c r="M57" i="82"/>
  <c r="L57" i="82"/>
  <c r="K57" i="82"/>
  <c r="A50" i="82"/>
  <c r="A51" i="82" s="1"/>
  <c r="A52" i="82" s="1"/>
  <c r="A53" i="82" s="1"/>
  <c r="A54" i="82" s="1"/>
  <c r="A55" i="82" s="1"/>
  <c r="A56" i="82" s="1"/>
  <c r="N49" i="82"/>
  <c r="N57" i="82" s="1"/>
  <c r="E40" i="82"/>
  <c r="F22" i="82"/>
  <c r="C24" i="82" s="1"/>
  <c r="E22" i="82"/>
  <c r="E24" i="82" s="1"/>
  <c r="F144" i="81"/>
  <c r="D155" i="81" s="1"/>
  <c r="E127" i="81"/>
  <c r="D154" i="81" s="1"/>
  <c r="N121" i="81"/>
  <c r="M121" i="81"/>
  <c r="L121" i="81"/>
  <c r="K121" i="81"/>
  <c r="C123" i="81" s="1"/>
  <c r="A114" i="81"/>
  <c r="A115" i="81" s="1"/>
  <c r="A116" i="81" s="1"/>
  <c r="A117" i="81" s="1"/>
  <c r="A118" i="81" s="1"/>
  <c r="A119" i="81" s="1"/>
  <c r="A120" i="81" s="1"/>
  <c r="N57" i="81"/>
  <c r="M57" i="81"/>
  <c r="C62" i="81" s="1"/>
  <c r="L57" i="81"/>
  <c r="K57" i="81"/>
  <c r="C61" i="81" s="1"/>
  <c r="A50" i="81"/>
  <c r="A51" i="81" s="1"/>
  <c r="A52" i="81" s="1"/>
  <c r="A53" i="81" s="1"/>
  <c r="A54" i="81" s="1"/>
  <c r="A55" i="81" s="1"/>
  <c r="A56" i="81" s="1"/>
  <c r="E40" i="81"/>
  <c r="F22" i="81"/>
  <c r="C24" i="81" s="1"/>
  <c r="E22" i="81"/>
  <c r="E24" i="81" s="1"/>
  <c r="F137" i="80"/>
  <c r="D148" i="80" s="1"/>
  <c r="E122" i="80"/>
  <c r="D147" i="80" s="1"/>
  <c r="E147" i="80" s="1"/>
  <c r="N116" i="80"/>
  <c r="M116" i="80"/>
  <c r="L116" i="80"/>
  <c r="K116" i="80"/>
  <c r="C118" i="80" s="1"/>
  <c r="A109" i="80"/>
  <c r="A110" i="80" s="1"/>
  <c r="A111" i="80" s="1"/>
  <c r="A112" i="80" s="1"/>
  <c r="A113" i="80" s="1"/>
  <c r="A114" i="80" s="1"/>
  <c r="A115" i="80" s="1"/>
  <c r="N57" i="80"/>
  <c r="M57" i="80"/>
  <c r="C62" i="80" s="1"/>
  <c r="L57" i="80"/>
  <c r="K57" i="80"/>
  <c r="A50" i="80"/>
  <c r="A51" i="80" s="1"/>
  <c r="A52" i="80" s="1"/>
  <c r="A53" i="80" s="1"/>
  <c r="A54" i="80" s="1"/>
  <c r="A55" i="80" s="1"/>
  <c r="A56" i="80" s="1"/>
  <c r="E40" i="80"/>
  <c r="F22" i="80"/>
  <c r="C24" i="80" s="1"/>
  <c r="E22" i="80"/>
  <c r="E24" i="80" s="1"/>
  <c r="F134" i="79"/>
  <c r="D145" i="79" s="1"/>
  <c r="E119" i="79"/>
  <c r="D144" i="79" s="1"/>
  <c r="M113" i="79"/>
  <c r="L113" i="79"/>
  <c r="K113" i="79"/>
  <c r="C115" i="79" s="1"/>
  <c r="A106" i="79"/>
  <c r="A107" i="79" s="1"/>
  <c r="A108" i="79" s="1"/>
  <c r="A109" i="79" s="1"/>
  <c r="A110" i="79" s="1"/>
  <c r="A111" i="79" s="1"/>
  <c r="A112" i="79" s="1"/>
  <c r="N105" i="79"/>
  <c r="N113" i="79" s="1"/>
  <c r="M57" i="79"/>
  <c r="C62" i="79" s="1"/>
  <c r="L57" i="79"/>
  <c r="K57" i="79"/>
  <c r="C61" i="79" s="1"/>
  <c r="A50" i="79"/>
  <c r="A51" i="79" s="1"/>
  <c r="A52" i="79" s="1"/>
  <c r="A53" i="79" s="1"/>
  <c r="A54" i="79" s="1"/>
  <c r="A55" i="79" s="1"/>
  <c r="A56" i="79" s="1"/>
  <c r="N49" i="79"/>
  <c r="N57" i="79" s="1"/>
  <c r="D41" i="79"/>
  <c r="E40" i="79"/>
  <c r="F22" i="79"/>
  <c r="C24" i="79" s="1"/>
  <c r="E22" i="79"/>
  <c r="E24" i="79" s="1"/>
  <c r="E154" i="81" l="1"/>
  <c r="E144" i="79"/>
  <c r="D147" i="78" l="1"/>
  <c r="E137" i="78"/>
  <c r="D122" i="78"/>
  <c r="M116" i="78"/>
  <c r="L116" i="78"/>
  <c r="K116" i="78"/>
  <c r="J116" i="78"/>
  <c r="B118" i="78" s="1"/>
  <c r="J106" i="78"/>
  <c r="K60" i="78"/>
  <c r="M56" i="78"/>
  <c r="L56" i="78"/>
  <c r="B61" i="78" s="1"/>
  <c r="K56" i="78"/>
  <c r="J56" i="78"/>
  <c r="B60" i="78" s="1"/>
  <c r="J44" i="78"/>
  <c r="D39" i="78"/>
  <c r="B23" i="78"/>
  <c r="E21" i="78"/>
  <c r="D21" i="78"/>
  <c r="D23" i="78" s="1"/>
  <c r="D147" i="77"/>
  <c r="E137" i="77"/>
  <c r="D122" i="77"/>
  <c r="M116" i="77"/>
  <c r="L116" i="77"/>
  <c r="K116" i="77"/>
  <c r="J116" i="77"/>
  <c r="B118" i="77" s="1"/>
  <c r="K60" i="77"/>
  <c r="M56" i="77"/>
  <c r="L56" i="77"/>
  <c r="B61" i="77" s="1"/>
  <c r="K56" i="77"/>
  <c r="J56" i="77"/>
  <c r="B60" i="77" s="1"/>
  <c r="J44" i="77"/>
  <c r="D39" i="77"/>
  <c r="D23" i="77"/>
  <c r="E21" i="77"/>
  <c r="B23" i="77" s="1"/>
  <c r="D21" i="77"/>
  <c r="D146" i="76"/>
  <c r="E136" i="76"/>
  <c r="D121" i="76"/>
  <c r="M115" i="76"/>
  <c r="L115" i="76"/>
  <c r="K115" i="76"/>
  <c r="J115" i="76"/>
  <c r="B117" i="76" s="1"/>
  <c r="K60" i="76"/>
  <c r="M56" i="76"/>
  <c r="L56" i="76"/>
  <c r="B61" i="76" s="1"/>
  <c r="K56" i="76"/>
  <c r="J56" i="76"/>
  <c r="B60" i="76" s="1"/>
  <c r="J44" i="76"/>
  <c r="D39" i="76"/>
  <c r="B23" i="76"/>
  <c r="E21" i="76"/>
  <c r="D21" i="76"/>
  <c r="D23" i="76" s="1"/>
  <c r="D148" i="75"/>
  <c r="E138" i="75"/>
  <c r="D123" i="75"/>
  <c r="M117" i="75"/>
  <c r="L117" i="75"/>
  <c r="K117" i="75"/>
  <c r="J117" i="75"/>
  <c r="B119" i="75" s="1"/>
  <c r="K60" i="75"/>
  <c r="M56" i="75"/>
  <c r="L56" i="75"/>
  <c r="B61" i="75" s="1"/>
  <c r="K56" i="75"/>
  <c r="J56" i="75"/>
  <c r="B60" i="75" s="1"/>
  <c r="J44" i="75"/>
  <c r="D39" i="75"/>
  <c r="D23" i="75"/>
  <c r="E21" i="75"/>
  <c r="B23" i="75" s="1"/>
  <c r="D21" i="75"/>
  <c r="D148" i="74"/>
  <c r="E138" i="74"/>
  <c r="D123" i="74"/>
  <c r="M117" i="74"/>
  <c r="L117" i="74"/>
  <c r="K117" i="74"/>
  <c r="J117" i="74"/>
  <c r="B119" i="74" s="1"/>
  <c r="K60" i="74"/>
  <c r="M56" i="74"/>
  <c r="L56" i="74"/>
  <c r="B61" i="74" s="1"/>
  <c r="K56" i="74"/>
  <c r="J56" i="74"/>
  <c r="B60" i="74" s="1"/>
  <c r="J44" i="74"/>
  <c r="D39" i="74"/>
  <c r="B23" i="74"/>
  <c r="E21" i="74"/>
  <c r="D21" i="74"/>
  <c r="D23" i="74" s="1"/>
  <c r="D148" i="73"/>
  <c r="E138" i="73"/>
  <c r="D123" i="73"/>
  <c r="M117" i="73"/>
  <c r="L117" i="73"/>
  <c r="K117" i="73"/>
  <c r="J117" i="73"/>
  <c r="B119" i="73" s="1"/>
  <c r="K60" i="73"/>
  <c r="M56" i="73"/>
  <c r="L56" i="73"/>
  <c r="B61" i="73" s="1"/>
  <c r="K56" i="73"/>
  <c r="J56" i="73"/>
  <c r="B60" i="73" s="1"/>
  <c r="D39" i="73"/>
  <c r="B23" i="73"/>
  <c r="E21" i="73"/>
  <c r="D21" i="73"/>
  <c r="D23" i="73" s="1"/>
  <c r="D148" i="72"/>
  <c r="E138" i="72"/>
  <c r="D123" i="72"/>
  <c r="M117" i="72"/>
  <c r="L117" i="72"/>
  <c r="K117" i="72"/>
  <c r="J117" i="72"/>
  <c r="B119" i="72" s="1"/>
  <c r="M56" i="72"/>
  <c r="L56" i="72"/>
  <c r="B61" i="72" s="1"/>
  <c r="K56" i="72"/>
  <c r="J56" i="72"/>
  <c r="B60" i="72" s="1"/>
  <c r="D39" i="72"/>
  <c r="E21" i="72"/>
  <c r="B23" i="72" s="1"/>
  <c r="D21" i="72"/>
  <c r="D23" i="72" s="1"/>
  <c r="D150" i="71"/>
  <c r="E140" i="71"/>
  <c r="D125" i="71"/>
  <c r="M119" i="71"/>
  <c r="L119" i="71"/>
  <c r="K119" i="71"/>
  <c r="J119" i="71"/>
  <c r="B121" i="71" s="1"/>
  <c r="M56" i="71"/>
  <c r="L56" i="71"/>
  <c r="B61" i="71" s="1"/>
  <c r="K56" i="71"/>
  <c r="J56" i="71"/>
  <c r="B60" i="71" s="1"/>
  <c r="N51" i="71"/>
  <c r="D39" i="71"/>
  <c r="J36" i="71"/>
  <c r="B23" i="71"/>
  <c r="E21" i="71"/>
  <c r="D21" i="71"/>
  <c r="D23" i="71" s="1"/>
  <c r="D148" i="70"/>
  <c r="E138" i="70"/>
  <c r="D123" i="70"/>
  <c r="M117" i="70"/>
  <c r="L117" i="70"/>
  <c r="K117" i="70"/>
  <c r="J117" i="70"/>
  <c r="B119" i="70" s="1"/>
  <c r="M56" i="70"/>
  <c r="L56" i="70"/>
  <c r="B61" i="70" s="1"/>
  <c r="K56" i="70"/>
  <c r="J56" i="70"/>
  <c r="B60" i="70" s="1"/>
  <c r="H45" i="70"/>
  <c r="D39" i="70"/>
  <c r="B23" i="70"/>
  <c r="E21" i="70"/>
  <c r="D21" i="70"/>
  <c r="D23" i="70" s="1"/>
  <c r="D144" i="69"/>
  <c r="E134" i="69"/>
  <c r="D119" i="69"/>
  <c r="M113" i="69"/>
  <c r="L113" i="69"/>
  <c r="K113" i="69"/>
  <c r="J108" i="69"/>
  <c r="J107" i="69"/>
  <c r="J106" i="69"/>
  <c r="J105" i="69"/>
  <c r="J113" i="69" s="1"/>
  <c r="B115" i="69" s="1"/>
  <c r="M56" i="69"/>
  <c r="L56" i="69"/>
  <c r="B61" i="69" s="1"/>
  <c r="K56" i="69"/>
  <c r="J56" i="69"/>
  <c r="B60" i="69" s="1"/>
  <c r="H45" i="69"/>
  <c r="F43" i="69"/>
  <c r="E42" i="69"/>
  <c r="D39" i="69"/>
  <c r="E21" i="69"/>
  <c r="B23" i="69" s="1"/>
  <c r="D21" i="69"/>
  <c r="D23" i="69" s="1"/>
  <c r="D143" i="68"/>
  <c r="E133" i="68"/>
  <c r="D118" i="68"/>
  <c r="M112" i="68"/>
  <c r="L112" i="68"/>
  <c r="K112" i="68"/>
  <c r="J112" i="68"/>
  <c r="B114" i="68" s="1"/>
  <c r="M56" i="68"/>
  <c r="L56" i="68"/>
  <c r="B61" i="68" s="1"/>
  <c r="K56" i="68"/>
  <c r="J56" i="68"/>
  <c r="B60" i="68" s="1"/>
  <c r="N48" i="68"/>
  <c r="H45" i="68"/>
  <c r="D39" i="68"/>
  <c r="E21" i="68"/>
  <c r="B23" i="68" s="1"/>
  <c r="D21" i="68"/>
  <c r="D23" i="68" s="1"/>
  <c r="D143" i="67"/>
  <c r="E133" i="67"/>
  <c r="D118" i="67"/>
  <c r="M112" i="67"/>
  <c r="L112" i="67"/>
  <c r="K112" i="67"/>
  <c r="J112" i="67"/>
  <c r="B114" i="67" s="1"/>
  <c r="M56" i="67"/>
  <c r="L56" i="67"/>
  <c r="B61" i="67" s="1"/>
  <c r="K56" i="67"/>
  <c r="J56" i="67"/>
  <c r="B60" i="67" s="1"/>
  <c r="D39" i="67"/>
  <c r="E21" i="67"/>
  <c r="B23" i="67" s="1"/>
  <c r="D21" i="67"/>
  <c r="D23" i="67" s="1"/>
  <c r="D143" i="66"/>
  <c r="E133" i="66"/>
  <c r="D118" i="66"/>
  <c r="M112" i="66"/>
  <c r="L112" i="66"/>
  <c r="K112" i="66"/>
  <c r="J112" i="66"/>
  <c r="B114" i="66" s="1"/>
  <c r="M56" i="66"/>
  <c r="L56" i="66"/>
  <c r="B61" i="66" s="1"/>
  <c r="K56" i="66"/>
  <c r="J56" i="66"/>
  <c r="B60" i="66" s="1"/>
  <c r="K39" i="66"/>
  <c r="D39" i="66"/>
  <c r="E21" i="66"/>
  <c r="B23" i="66" s="1"/>
  <c r="D21" i="66"/>
  <c r="D23" i="66" s="1"/>
  <c r="D147" i="65"/>
  <c r="E137" i="65"/>
  <c r="D122" i="65"/>
  <c r="M116" i="65"/>
  <c r="L116" i="65"/>
  <c r="K116" i="65"/>
  <c r="J116" i="65"/>
  <c r="B118" i="65" s="1"/>
  <c r="M56" i="65"/>
  <c r="L56" i="65"/>
  <c r="B61" i="65" s="1"/>
  <c r="K56" i="65"/>
  <c r="J56" i="65"/>
  <c r="B60" i="65" s="1"/>
  <c r="D39" i="65"/>
  <c r="G36" i="65"/>
  <c r="E21" i="65"/>
  <c r="B23" i="65" s="1"/>
  <c r="D21" i="65"/>
  <c r="D23" i="65" s="1"/>
  <c r="D147" i="64"/>
  <c r="E137" i="64"/>
  <c r="D122" i="64"/>
  <c r="M116" i="64"/>
  <c r="L116" i="64"/>
  <c r="K116" i="64"/>
  <c r="J116" i="64"/>
  <c r="B118" i="64" s="1"/>
  <c r="M56" i="64"/>
  <c r="L56" i="64"/>
  <c r="B61" i="64" s="1"/>
  <c r="K56" i="64"/>
  <c r="J56" i="64"/>
  <c r="B60" i="64" s="1"/>
  <c r="N48" i="64"/>
  <c r="D39" i="64"/>
  <c r="E21" i="64"/>
  <c r="B23" i="64" s="1"/>
  <c r="D21" i="64"/>
  <c r="D23" i="64" s="1"/>
  <c r="D145" i="63"/>
  <c r="E135" i="63"/>
  <c r="D120" i="63"/>
  <c r="M114" i="63"/>
  <c r="L114" i="63"/>
  <c r="K114" i="63"/>
  <c r="J114" i="63"/>
  <c r="B116" i="63" s="1"/>
  <c r="M56" i="63"/>
  <c r="L56" i="63"/>
  <c r="B61" i="63" s="1"/>
  <c r="K56" i="63"/>
  <c r="J56" i="63"/>
  <c r="B60" i="63" s="1"/>
  <c r="H39" i="63"/>
  <c r="D39" i="63"/>
  <c r="E21" i="63"/>
  <c r="B23" i="63" s="1"/>
  <c r="D21" i="63"/>
  <c r="D23" i="63" s="1"/>
  <c r="F134" i="62"/>
  <c r="D145" i="62" s="1"/>
  <c r="E144" i="62" s="1"/>
  <c r="E119" i="62"/>
  <c r="N113" i="62"/>
  <c r="M113" i="62"/>
  <c r="L113" i="62"/>
  <c r="K113" i="62"/>
  <c r="C115" i="62" s="1"/>
  <c r="A106" i="62"/>
  <c r="A107" i="62" s="1"/>
  <c r="A108" i="62" s="1"/>
  <c r="A109" i="62" s="1"/>
  <c r="A110" i="62" s="1"/>
  <c r="A111" i="62" s="1"/>
  <c r="A112" i="62" s="1"/>
  <c r="N57" i="62"/>
  <c r="M57" i="62"/>
  <c r="C62" i="62" s="1"/>
  <c r="L57" i="62"/>
  <c r="K57" i="62"/>
  <c r="C61" i="62" s="1"/>
  <c r="O53" i="62"/>
  <c r="A50" i="62"/>
  <c r="A51" i="62" s="1"/>
  <c r="A52" i="62" s="1"/>
  <c r="A53" i="62" s="1"/>
  <c r="A54" i="62" s="1"/>
  <c r="A55" i="62" s="1"/>
  <c r="A56" i="62" s="1"/>
  <c r="E40" i="62"/>
  <c r="I37" i="62"/>
  <c r="F22" i="62"/>
  <c r="C24" i="62" s="1"/>
  <c r="E22" i="62"/>
  <c r="E24" i="62" s="1"/>
  <c r="F134" i="61"/>
  <c r="D145" i="61" s="1"/>
  <c r="E144" i="61" s="1"/>
  <c r="E119" i="61"/>
  <c r="N113" i="61"/>
  <c r="M113" i="61"/>
  <c r="L113" i="61"/>
  <c r="K113" i="61"/>
  <c r="C115" i="61" s="1"/>
  <c r="A106" i="61"/>
  <c r="A107" i="61" s="1"/>
  <c r="A108" i="61" s="1"/>
  <c r="A109" i="61" s="1"/>
  <c r="A110" i="61" s="1"/>
  <c r="A111" i="61" s="1"/>
  <c r="A112" i="61" s="1"/>
  <c r="N57" i="61"/>
  <c r="M57" i="61"/>
  <c r="C62" i="61" s="1"/>
  <c r="L57" i="61"/>
  <c r="K57" i="61"/>
  <c r="C61" i="61" s="1"/>
  <c r="A55" i="61"/>
  <c r="A56" i="61" s="1"/>
  <c r="A51" i="61"/>
  <c r="A52" i="61" s="1"/>
  <c r="A53" i="61" s="1"/>
  <c r="A54" i="61" s="1"/>
  <c r="A50" i="61"/>
  <c r="I40" i="61"/>
  <c r="E40" i="61"/>
  <c r="E24" i="61"/>
  <c r="F22" i="61"/>
  <c r="C24" i="61" s="1"/>
  <c r="E22" i="61"/>
  <c r="F123" i="60"/>
  <c r="E108" i="60"/>
  <c r="N102" i="60"/>
  <c r="M102" i="60"/>
  <c r="L102" i="60"/>
  <c r="K102" i="60"/>
  <c r="C104" i="60" s="1"/>
  <c r="A100" i="60"/>
  <c r="A101" i="60" s="1"/>
  <c r="A99" i="60"/>
  <c r="N51" i="60"/>
  <c r="M51" i="60"/>
  <c r="C57" i="60" s="1"/>
  <c r="L51" i="60"/>
  <c r="K51" i="60"/>
  <c r="C56" i="60" s="1"/>
  <c r="I40" i="60"/>
  <c r="E40" i="60"/>
  <c r="I36" i="60"/>
  <c r="C24" i="60"/>
  <c r="F22" i="60"/>
  <c r="E22" i="60"/>
  <c r="E24" i="60" s="1"/>
  <c r="F119" i="59"/>
  <c r="N103" i="59"/>
  <c r="M103" i="59"/>
  <c r="L103" i="59"/>
  <c r="K103" i="59"/>
  <c r="C105" i="59" s="1"/>
  <c r="A98" i="59"/>
  <c r="A99" i="59" s="1"/>
  <c r="N52" i="59"/>
  <c r="M52" i="59"/>
  <c r="C57" i="59" s="1"/>
  <c r="L52" i="59"/>
  <c r="K52" i="59"/>
  <c r="C56" i="59" s="1"/>
  <c r="A50" i="59"/>
  <c r="A51" i="59" s="1"/>
  <c r="E40" i="59"/>
  <c r="E24" i="59"/>
  <c r="F22" i="59"/>
  <c r="C24" i="59" s="1"/>
  <c r="E22" i="59"/>
  <c r="F129" i="58"/>
  <c r="E114" i="58"/>
  <c r="N108" i="58"/>
  <c r="M108" i="58"/>
  <c r="L108" i="58"/>
  <c r="K108" i="58"/>
  <c r="C110" i="58" s="1"/>
  <c r="N52" i="58"/>
  <c r="M52" i="58"/>
  <c r="C57" i="58" s="1"/>
  <c r="L52" i="58"/>
  <c r="K52" i="58"/>
  <c r="C56" i="58" s="1"/>
  <c r="E40" i="58"/>
  <c r="E24" i="58"/>
  <c r="F22" i="58"/>
  <c r="C24" i="58" s="1"/>
  <c r="E22" i="58"/>
  <c r="F134" i="57"/>
  <c r="D145" i="57" s="1"/>
  <c r="E144" i="57" s="1"/>
  <c r="E119" i="57"/>
  <c r="N113" i="57"/>
  <c r="M113" i="57"/>
  <c r="L113" i="57"/>
  <c r="K113" i="57"/>
  <c r="C115" i="57" s="1"/>
  <c r="A111" i="57"/>
  <c r="A112" i="57" s="1"/>
  <c r="A107" i="57"/>
  <c r="A108" i="57" s="1"/>
  <c r="A109" i="57" s="1"/>
  <c r="A110" i="57" s="1"/>
  <c r="A106" i="57"/>
  <c r="C62" i="57"/>
  <c r="N57" i="57"/>
  <c r="M57" i="57"/>
  <c r="L57" i="57"/>
  <c r="K57" i="57"/>
  <c r="C61" i="57" s="1"/>
  <c r="A56" i="57"/>
  <c r="A52" i="57"/>
  <c r="A53" i="57" s="1"/>
  <c r="A54" i="57" s="1"/>
  <c r="A55" i="57" s="1"/>
  <c r="A50" i="57"/>
  <c r="A51" i="57" s="1"/>
  <c r="E40" i="57"/>
  <c r="J38" i="57"/>
  <c r="C24" i="57"/>
  <c r="F22" i="57"/>
  <c r="E22" i="57"/>
  <c r="E24" i="57" s="1"/>
  <c r="F134" i="56"/>
  <c r="D145" i="56" s="1"/>
  <c r="E144" i="56" s="1"/>
  <c r="E119" i="56"/>
  <c r="N113" i="56"/>
  <c r="M113" i="56"/>
  <c r="L113" i="56"/>
  <c r="K113" i="56"/>
  <c r="C115" i="56" s="1"/>
  <c r="A106" i="56"/>
  <c r="A107" i="56" s="1"/>
  <c r="A108" i="56" s="1"/>
  <c r="A109" i="56" s="1"/>
  <c r="A110" i="56" s="1"/>
  <c r="A111" i="56" s="1"/>
  <c r="A112" i="56" s="1"/>
  <c r="N57" i="56"/>
  <c r="M57" i="56"/>
  <c r="C62" i="56" s="1"/>
  <c r="L57" i="56"/>
  <c r="K57" i="56"/>
  <c r="C61" i="56" s="1"/>
  <c r="A55" i="56"/>
  <c r="A56" i="56" s="1"/>
  <c r="A51" i="56"/>
  <c r="A52" i="56" s="1"/>
  <c r="A53" i="56" s="1"/>
  <c r="A54" i="56" s="1"/>
  <c r="A50" i="56"/>
  <c r="E40" i="56"/>
  <c r="J38" i="56"/>
  <c r="E24" i="56"/>
  <c r="F22" i="56"/>
  <c r="C24" i="56" s="1"/>
  <c r="E22" i="56"/>
  <c r="D145" i="55"/>
  <c r="E144" i="55" s="1"/>
  <c r="F134" i="55"/>
  <c r="E119" i="55"/>
  <c r="N113" i="55"/>
  <c r="M113" i="55"/>
  <c r="L113" i="55"/>
  <c r="K113" i="55"/>
  <c r="C115" i="55" s="1"/>
  <c r="A109" i="55"/>
  <c r="A110" i="55" s="1"/>
  <c r="A111" i="55" s="1"/>
  <c r="A112" i="55" s="1"/>
  <c r="A107" i="55"/>
  <c r="A108" i="55" s="1"/>
  <c r="A106" i="55"/>
  <c r="C62" i="55"/>
  <c r="N57" i="55"/>
  <c r="M57" i="55"/>
  <c r="L57" i="55"/>
  <c r="K57" i="55"/>
  <c r="C61" i="55" s="1"/>
  <c r="A54" i="55"/>
  <c r="A55" i="55" s="1"/>
  <c r="A56" i="55" s="1"/>
  <c r="A50" i="55"/>
  <c r="A51" i="55" s="1"/>
  <c r="A52" i="55" s="1"/>
  <c r="A53" i="55" s="1"/>
  <c r="E40" i="55"/>
  <c r="J38" i="55"/>
  <c r="C24" i="55"/>
  <c r="F22" i="55"/>
  <c r="E22" i="55"/>
  <c r="E24" i="55" s="1"/>
  <c r="F138" i="54"/>
  <c r="D149" i="54" s="1"/>
  <c r="E148" i="54" s="1"/>
  <c r="E123" i="54"/>
  <c r="N117" i="54"/>
  <c r="M117" i="54"/>
  <c r="L117" i="54"/>
  <c r="K117" i="54"/>
  <c r="C119" i="54" s="1"/>
  <c r="A110" i="54"/>
  <c r="A111" i="54" s="1"/>
  <c r="A112" i="54" s="1"/>
  <c r="A113" i="54" s="1"/>
  <c r="A114" i="54" s="1"/>
  <c r="A115" i="54" s="1"/>
  <c r="A116" i="54" s="1"/>
  <c r="N57" i="54"/>
  <c r="M57" i="54"/>
  <c r="C62" i="54" s="1"/>
  <c r="L57" i="54"/>
  <c r="K57" i="54"/>
  <c r="C61" i="54" s="1"/>
  <c r="A51" i="54"/>
  <c r="A52" i="54" s="1"/>
  <c r="A53" i="54" s="1"/>
  <c r="A54" i="54" s="1"/>
  <c r="A55" i="54" s="1"/>
  <c r="A56" i="54" s="1"/>
  <c r="A50" i="54"/>
  <c r="E40" i="54"/>
  <c r="J38" i="54"/>
  <c r="E24" i="54"/>
  <c r="F22" i="54"/>
  <c r="C24" i="54" s="1"/>
  <c r="E22" i="54"/>
  <c r="F134" i="53"/>
  <c r="D145" i="53" s="1"/>
  <c r="E144" i="53" s="1"/>
  <c r="E119" i="53"/>
  <c r="N113" i="53"/>
  <c r="M113" i="53"/>
  <c r="L113" i="53"/>
  <c r="K113" i="53"/>
  <c r="C115" i="53" s="1"/>
  <c r="A111" i="53"/>
  <c r="A112" i="53" s="1"/>
  <c r="A107" i="53"/>
  <c r="A108" i="53" s="1"/>
  <c r="A109" i="53" s="1"/>
  <c r="A110" i="53" s="1"/>
  <c r="A106" i="53"/>
  <c r="O105" i="53"/>
  <c r="N57" i="53"/>
  <c r="M57" i="53"/>
  <c r="C62" i="53" s="1"/>
  <c r="L57" i="53"/>
  <c r="K57" i="53"/>
  <c r="C61" i="53" s="1"/>
  <c r="A53" i="53"/>
  <c r="A54" i="53" s="1"/>
  <c r="A55" i="53" s="1"/>
  <c r="A56" i="53" s="1"/>
  <c r="A51" i="53"/>
  <c r="A52" i="53" s="1"/>
  <c r="A50" i="53"/>
  <c r="E40" i="53"/>
  <c r="C24" i="53"/>
  <c r="F22" i="53"/>
  <c r="E22" i="53"/>
  <c r="E24" i="53" s="1"/>
  <c r="D147" i="52"/>
  <c r="E146" i="52"/>
  <c r="F136" i="52"/>
  <c r="E121" i="52"/>
  <c r="N115" i="52"/>
  <c r="M115" i="52"/>
  <c r="L115" i="52"/>
  <c r="K115" i="52"/>
  <c r="C117" i="52" s="1"/>
  <c r="A112" i="52"/>
  <c r="A113" i="52" s="1"/>
  <c r="A114" i="52" s="1"/>
  <c r="A108" i="52"/>
  <c r="A109" i="52" s="1"/>
  <c r="A110" i="52" s="1"/>
  <c r="A111" i="52" s="1"/>
  <c r="N57" i="52"/>
  <c r="M57" i="52"/>
  <c r="C62" i="52" s="1"/>
  <c r="L57" i="52"/>
  <c r="K57" i="52"/>
  <c r="C61" i="52" s="1"/>
  <c r="A51" i="52"/>
  <c r="A52" i="52" s="1"/>
  <c r="A53" i="52" s="1"/>
  <c r="A54" i="52" s="1"/>
  <c r="A55" i="52" s="1"/>
  <c r="A56" i="52" s="1"/>
  <c r="A50" i="52"/>
  <c r="E40" i="52"/>
  <c r="C24" i="52"/>
  <c r="F22" i="52"/>
  <c r="E22" i="52"/>
  <c r="E24" i="52" s="1"/>
  <c r="E144" i="51"/>
  <c r="F134" i="51"/>
  <c r="D145" i="51" s="1"/>
  <c r="E119" i="51"/>
  <c r="N113" i="51"/>
  <c r="M113" i="51"/>
  <c r="L113" i="51"/>
  <c r="K113" i="51"/>
  <c r="C115" i="51" s="1"/>
  <c r="A112" i="51"/>
  <c r="A108" i="51"/>
  <c r="A109" i="51" s="1"/>
  <c r="A110" i="51" s="1"/>
  <c r="A111" i="51" s="1"/>
  <c r="A106" i="51"/>
  <c r="A107" i="51" s="1"/>
  <c r="N105" i="51"/>
  <c r="C62" i="51"/>
  <c r="N57" i="51"/>
  <c r="M57" i="51"/>
  <c r="L57" i="51"/>
  <c r="K57" i="51"/>
  <c r="C61" i="51" s="1"/>
  <c r="A54" i="51"/>
  <c r="A55" i="51" s="1"/>
  <c r="A56" i="51" s="1"/>
  <c r="A50" i="51"/>
  <c r="A51" i="51" s="1"/>
  <c r="A52" i="51" s="1"/>
  <c r="A53" i="51" s="1"/>
  <c r="E40" i="51"/>
  <c r="E24" i="51"/>
  <c r="F22" i="51"/>
  <c r="C24" i="51" s="1"/>
  <c r="E22" i="51"/>
  <c r="D145" i="50"/>
  <c r="D144" i="50"/>
  <c r="E144" i="50" s="1"/>
  <c r="F134" i="50"/>
  <c r="E119" i="50"/>
  <c r="N113" i="50"/>
  <c r="M113" i="50"/>
  <c r="L113" i="50"/>
  <c r="K113" i="50"/>
  <c r="C115" i="50" s="1"/>
  <c r="A108" i="50"/>
  <c r="A109" i="50" s="1"/>
  <c r="A110" i="50" s="1"/>
  <c r="A111" i="50" s="1"/>
  <c r="A112" i="50" s="1"/>
  <c r="A106" i="50"/>
  <c r="A107" i="50" s="1"/>
  <c r="N105" i="50"/>
  <c r="C62" i="50"/>
  <c r="N57" i="50"/>
  <c r="M57" i="50"/>
  <c r="L57" i="50"/>
  <c r="K57" i="50"/>
  <c r="C61" i="50" s="1"/>
  <c r="A54" i="50"/>
  <c r="A55" i="50" s="1"/>
  <c r="A56" i="50" s="1"/>
  <c r="A50" i="50"/>
  <c r="A51" i="50" s="1"/>
  <c r="A52" i="50" s="1"/>
  <c r="A53" i="50" s="1"/>
  <c r="E40" i="50"/>
  <c r="E24" i="50"/>
  <c r="F22" i="50"/>
  <c r="C24" i="50" s="1"/>
  <c r="E22" i="50"/>
  <c r="F138" i="49" l="1"/>
  <c r="E123" i="49"/>
  <c r="N117" i="49"/>
  <c r="M117" i="49"/>
  <c r="L117" i="49"/>
  <c r="K117" i="49"/>
  <c r="C119" i="49" s="1"/>
  <c r="A112" i="49"/>
  <c r="A113" i="49" s="1"/>
  <c r="A114" i="49" s="1"/>
  <c r="A115" i="49" s="1"/>
  <c r="A116" i="49" s="1"/>
  <c r="A110" i="49"/>
  <c r="A111" i="49" s="1"/>
  <c r="N57" i="49"/>
  <c r="M57" i="49"/>
  <c r="C62" i="49" s="1"/>
  <c r="L57" i="49"/>
  <c r="K57" i="49"/>
  <c r="C61" i="49" s="1"/>
  <c r="K51" i="49"/>
  <c r="K50" i="49"/>
  <c r="A50" i="49"/>
  <c r="A51" i="49" s="1"/>
  <c r="A52" i="49" s="1"/>
  <c r="A53" i="49" s="1"/>
  <c r="A54" i="49" s="1"/>
  <c r="A55" i="49" s="1"/>
  <c r="A56" i="49" s="1"/>
  <c r="K49" i="49"/>
  <c r="E40" i="49"/>
  <c r="E24" i="49"/>
  <c r="F22" i="49"/>
  <c r="C24" i="49" s="1"/>
  <c r="E22" i="49"/>
  <c r="E149" i="48"/>
  <c r="F139" i="48"/>
  <c r="E124" i="48"/>
  <c r="N118" i="48"/>
  <c r="M118" i="48"/>
  <c r="L118" i="48"/>
  <c r="A117" i="48"/>
  <c r="K113" i="48"/>
  <c r="K112" i="48"/>
  <c r="A112" i="48"/>
  <c r="A113" i="48" s="1"/>
  <c r="A114" i="48" s="1"/>
  <c r="A115" i="48" s="1"/>
  <c r="A116" i="48" s="1"/>
  <c r="K111" i="48"/>
  <c r="A111" i="48"/>
  <c r="K110" i="48"/>
  <c r="K118" i="48" s="1"/>
  <c r="C120" i="48" s="1"/>
  <c r="N57" i="48"/>
  <c r="M57" i="48"/>
  <c r="C62" i="48" s="1"/>
  <c r="L57" i="48"/>
  <c r="K51" i="48"/>
  <c r="A51" i="48"/>
  <c r="A52" i="48" s="1"/>
  <c r="A53" i="48" s="1"/>
  <c r="A54" i="48" s="1"/>
  <c r="A55" i="48" s="1"/>
  <c r="A56" i="48" s="1"/>
  <c r="K50" i="48"/>
  <c r="K57" i="48" s="1"/>
  <c r="C61" i="48" s="1"/>
  <c r="A50" i="48"/>
  <c r="K49" i="48"/>
  <c r="E40" i="48"/>
  <c r="E24" i="48"/>
  <c r="F22" i="48"/>
  <c r="C24" i="48" s="1"/>
  <c r="E22" i="48"/>
  <c r="E144" i="46"/>
  <c r="F134" i="46"/>
  <c r="N113" i="46"/>
  <c r="M113" i="46"/>
  <c r="L113" i="46"/>
  <c r="K113" i="46"/>
  <c r="C115" i="46" s="1"/>
  <c r="A109" i="46"/>
  <c r="A110" i="46" s="1"/>
  <c r="A111" i="46" s="1"/>
  <c r="A112" i="46" s="1"/>
  <c r="K106" i="46"/>
  <c r="A106" i="46"/>
  <c r="A107" i="46" s="1"/>
  <c r="A108" i="46" s="1"/>
  <c r="K105" i="46"/>
  <c r="C62" i="46"/>
  <c r="N57" i="46"/>
  <c r="M57" i="46"/>
  <c r="L57" i="46"/>
  <c r="K50" i="46"/>
  <c r="A50" i="46"/>
  <c r="A51" i="46" s="1"/>
  <c r="A52" i="46" s="1"/>
  <c r="A53" i="46" s="1"/>
  <c r="A54" i="46" s="1"/>
  <c r="A55" i="46" s="1"/>
  <c r="A56" i="46" s="1"/>
  <c r="K49" i="46"/>
  <c r="K57" i="46" s="1"/>
  <c r="C61" i="46" s="1"/>
  <c r="E40" i="46"/>
  <c r="E24" i="46"/>
  <c r="F22" i="46"/>
  <c r="C24" i="46" s="1"/>
  <c r="E22" i="46"/>
  <c r="E144" i="45"/>
  <c r="F134" i="45"/>
  <c r="N113" i="45"/>
  <c r="M113" i="45"/>
  <c r="L113" i="45"/>
  <c r="K113" i="45"/>
  <c r="C115" i="45" s="1"/>
  <c r="A109" i="45"/>
  <c r="A110" i="45" s="1"/>
  <c r="A111" i="45" s="1"/>
  <c r="A112" i="45" s="1"/>
  <c r="A106" i="45"/>
  <c r="A107" i="45" s="1"/>
  <c r="A108" i="45" s="1"/>
  <c r="C62" i="45"/>
  <c r="N57" i="45"/>
  <c r="M57" i="45"/>
  <c r="L57" i="45"/>
  <c r="A50" i="45"/>
  <c r="A51" i="45" s="1"/>
  <c r="A52" i="45" s="1"/>
  <c r="A53" i="45" s="1"/>
  <c r="A54" i="45" s="1"/>
  <c r="A55" i="45" s="1"/>
  <c r="A56" i="45" s="1"/>
  <c r="K49" i="45"/>
  <c r="K57" i="45" s="1"/>
  <c r="C61" i="45" s="1"/>
  <c r="E40" i="45"/>
  <c r="C24" i="45"/>
  <c r="F22" i="45"/>
  <c r="E22" i="45"/>
  <c r="E24" i="45" s="1"/>
  <c r="E144" i="44"/>
  <c r="F134" i="44"/>
  <c r="M113" i="44"/>
  <c r="L113" i="44"/>
  <c r="A106" i="44"/>
  <c r="A107" i="44" s="1"/>
  <c r="A108" i="44" s="1"/>
  <c r="A109" i="44" s="1"/>
  <c r="A110" i="44" s="1"/>
  <c r="A111" i="44" s="1"/>
  <c r="A112" i="44" s="1"/>
  <c r="N105" i="44"/>
  <c r="N113" i="44" s="1"/>
  <c r="K105" i="44"/>
  <c r="K113" i="44" s="1"/>
  <c r="C115" i="44" s="1"/>
  <c r="N57" i="44"/>
  <c r="M57" i="44"/>
  <c r="C62" i="44" s="1"/>
  <c r="L57" i="44"/>
  <c r="A50" i="44"/>
  <c r="A51" i="44" s="1"/>
  <c r="A52" i="44" s="1"/>
  <c r="A53" i="44" s="1"/>
  <c r="A54" i="44" s="1"/>
  <c r="A55" i="44" s="1"/>
  <c r="A56" i="44" s="1"/>
  <c r="K49" i="44"/>
  <c r="K57" i="44" s="1"/>
  <c r="C61" i="44" s="1"/>
  <c r="E40" i="44"/>
  <c r="F22" i="44"/>
  <c r="C24" i="44" s="1"/>
  <c r="E22" i="44"/>
  <c r="E24" i="44" s="1"/>
  <c r="F134" i="43"/>
  <c r="N113" i="43"/>
  <c r="M113" i="43"/>
  <c r="L113" i="43"/>
  <c r="K113" i="43"/>
  <c r="C115" i="43" s="1"/>
  <c r="A106" i="43"/>
  <c r="A107" i="43" s="1"/>
  <c r="A108" i="43" s="1"/>
  <c r="A109" i="43" s="1"/>
  <c r="A110" i="43" s="1"/>
  <c r="A111" i="43" s="1"/>
  <c r="A112" i="43" s="1"/>
  <c r="N57" i="43"/>
  <c r="M57" i="43"/>
  <c r="C62" i="43" s="1"/>
  <c r="L57" i="43"/>
  <c r="A50" i="43"/>
  <c r="A51" i="43" s="1"/>
  <c r="A52" i="43" s="1"/>
  <c r="A53" i="43" s="1"/>
  <c r="A54" i="43" s="1"/>
  <c r="A55" i="43" s="1"/>
  <c r="A56" i="43" s="1"/>
  <c r="K49" i="43"/>
  <c r="K57" i="43" s="1"/>
  <c r="C61" i="43" s="1"/>
  <c r="E40" i="43"/>
  <c r="F22" i="43"/>
  <c r="C24" i="43" s="1"/>
  <c r="E22" i="43"/>
  <c r="E24" i="43" s="1"/>
  <c r="F134" i="42"/>
  <c r="N113" i="42"/>
  <c r="M113" i="42"/>
  <c r="L113" i="42"/>
  <c r="K113" i="42"/>
  <c r="C115" i="42" s="1"/>
  <c r="A106" i="42"/>
  <c r="A107" i="42" s="1"/>
  <c r="A108" i="42" s="1"/>
  <c r="A109" i="42" s="1"/>
  <c r="A110" i="42" s="1"/>
  <c r="A111" i="42" s="1"/>
  <c r="A112" i="42" s="1"/>
  <c r="N57" i="42"/>
  <c r="M57" i="42"/>
  <c r="C62" i="42" s="1"/>
  <c r="L57" i="42"/>
  <c r="K57" i="42"/>
  <c r="C61" i="42" s="1"/>
  <c r="A50" i="42"/>
  <c r="A51" i="42" s="1"/>
  <c r="A52" i="42" s="1"/>
  <c r="A53" i="42" s="1"/>
  <c r="A54" i="42" s="1"/>
  <c r="A55" i="42" s="1"/>
  <c r="A56" i="42" s="1"/>
  <c r="K49" i="42"/>
  <c r="E40" i="42"/>
  <c r="F22" i="42"/>
  <c r="C24" i="42" s="1"/>
  <c r="E22" i="42"/>
  <c r="E24" i="42" s="1"/>
  <c r="F134" i="41"/>
  <c r="N113" i="41"/>
  <c r="M113" i="41"/>
  <c r="L113" i="41"/>
  <c r="A108" i="41"/>
  <c r="A109" i="41" s="1"/>
  <c r="A110" i="41" s="1"/>
  <c r="A111" i="41" s="1"/>
  <c r="A112" i="41" s="1"/>
  <c r="A107" i="41"/>
  <c r="K106" i="41"/>
  <c r="A106" i="41"/>
  <c r="K105" i="41"/>
  <c r="K113" i="41" s="1"/>
  <c r="C115" i="41" s="1"/>
  <c r="N57" i="41"/>
  <c r="M57" i="41"/>
  <c r="C62" i="41" s="1"/>
  <c r="L57" i="41"/>
  <c r="A55" i="41"/>
  <c r="A56" i="41" s="1"/>
  <c r="A51" i="41"/>
  <c r="A52" i="41" s="1"/>
  <c r="A53" i="41" s="1"/>
  <c r="A54" i="41" s="1"/>
  <c r="A50" i="41"/>
  <c r="K49" i="41"/>
  <c r="K57" i="41" s="1"/>
  <c r="C61" i="41" s="1"/>
  <c r="E40" i="41"/>
  <c r="E24" i="41"/>
  <c r="F22" i="41"/>
  <c r="C24" i="41" s="1"/>
  <c r="E22" i="41"/>
  <c r="F134" i="40"/>
  <c r="N113" i="40"/>
  <c r="M113" i="40"/>
  <c r="L113" i="40"/>
  <c r="K113" i="40"/>
  <c r="C115" i="40" s="1"/>
  <c r="A106" i="40"/>
  <c r="A107" i="40" s="1"/>
  <c r="A108" i="40" s="1"/>
  <c r="A109" i="40" s="1"/>
  <c r="A110" i="40" s="1"/>
  <c r="A111" i="40" s="1"/>
  <c r="A112" i="40" s="1"/>
  <c r="M57" i="40"/>
  <c r="C62" i="40" s="1"/>
  <c r="L57" i="40"/>
  <c r="A51" i="40"/>
  <c r="A52" i="40" s="1"/>
  <c r="A53" i="40" s="1"/>
  <c r="A54" i="40" s="1"/>
  <c r="A55" i="40" s="1"/>
  <c r="A56" i="40" s="1"/>
  <c r="A50" i="40"/>
  <c r="N49" i="40"/>
  <c r="N57" i="40" s="1"/>
  <c r="K49" i="40"/>
  <c r="K57" i="40" s="1"/>
  <c r="C61" i="40" s="1"/>
  <c r="E40" i="40"/>
  <c r="F22" i="40"/>
  <c r="C24" i="40" s="1"/>
  <c r="E22" i="40"/>
  <c r="E24" i="40" s="1"/>
  <c r="F134" i="39"/>
  <c r="N113" i="39"/>
  <c r="M113" i="39"/>
  <c r="L113" i="39"/>
  <c r="K113" i="39"/>
  <c r="C115" i="39" s="1"/>
  <c r="A107" i="39"/>
  <c r="A108" i="39" s="1"/>
  <c r="A109" i="39" s="1"/>
  <c r="A110" i="39" s="1"/>
  <c r="A111" i="39" s="1"/>
  <c r="A112" i="39" s="1"/>
  <c r="A106" i="39"/>
  <c r="N57" i="39"/>
  <c r="M57" i="39"/>
  <c r="C62" i="39" s="1"/>
  <c r="L57" i="39"/>
  <c r="A56" i="39"/>
  <c r="A52" i="39"/>
  <c r="A53" i="39" s="1"/>
  <c r="A54" i="39" s="1"/>
  <c r="A55" i="39" s="1"/>
  <c r="A51" i="39"/>
  <c r="N49" i="39"/>
  <c r="K49" i="39"/>
  <c r="K57" i="39" s="1"/>
  <c r="C61" i="39" s="1"/>
  <c r="E40" i="39"/>
  <c r="F22" i="39"/>
  <c r="C24" i="39" s="1"/>
  <c r="E22" i="39"/>
  <c r="E24" i="39" s="1"/>
  <c r="F134" i="38"/>
  <c r="N113" i="38"/>
  <c r="M113" i="38"/>
  <c r="L113" i="38"/>
  <c r="K113" i="38"/>
  <c r="C115" i="38" s="1"/>
  <c r="A107" i="38"/>
  <c r="A108" i="38" s="1"/>
  <c r="A109" i="38" s="1"/>
  <c r="A110" i="38" s="1"/>
  <c r="A111" i="38" s="1"/>
  <c r="A112" i="38" s="1"/>
  <c r="A106" i="38"/>
  <c r="N57" i="38"/>
  <c r="M57" i="38"/>
  <c r="C62" i="38" s="1"/>
  <c r="L57" i="38"/>
  <c r="A52" i="38"/>
  <c r="A53" i="38" s="1"/>
  <c r="A54" i="38" s="1"/>
  <c r="A55" i="38" s="1"/>
  <c r="A56" i="38" s="1"/>
  <c r="A51" i="38"/>
  <c r="N49" i="38"/>
  <c r="K49" i="38"/>
  <c r="K57" i="38" s="1"/>
  <c r="C61" i="38" s="1"/>
  <c r="E40" i="38"/>
  <c r="F22" i="38"/>
  <c r="C24" i="38" s="1"/>
  <c r="E22" i="38"/>
  <c r="E24" i="38" s="1"/>
  <c r="F134" i="37"/>
  <c r="N113" i="37"/>
  <c r="M113" i="37"/>
  <c r="L113" i="37"/>
  <c r="K113" i="37"/>
  <c r="C115" i="37" s="1"/>
  <c r="A111" i="37"/>
  <c r="A112" i="37" s="1"/>
  <c r="A107" i="37"/>
  <c r="A108" i="37" s="1"/>
  <c r="A109" i="37" s="1"/>
  <c r="A110" i="37" s="1"/>
  <c r="A106" i="37"/>
  <c r="N57" i="37"/>
  <c r="M57" i="37"/>
  <c r="C62" i="37" s="1"/>
  <c r="L57" i="37"/>
  <c r="A52" i="37"/>
  <c r="A53" i="37" s="1"/>
  <c r="A54" i="37" s="1"/>
  <c r="A55" i="37" s="1"/>
  <c r="A56" i="37" s="1"/>
  <c r="A51" i="37"/>
  <c r="N49" i="37"/>
  <c r="K49" i="37"/>
  <c r="K57" i="37" s="1"/>
  <c r="C61" i="37" s="1"/>
  <c r="E40" i="37"/>
  <c r="F22" i="37"/>
  <c r="C24" i="37" s="1"/>
  <c r="E22" i="37"/>
  <c r="E24" i="37" s="1"/>
  <c r="F134" i="36"/>
  <c r="N113" i="36"/>
  <c r="M113" i="36"/>
  <c r="L113" i="36"/>
  <c r="K113" i="36"/>
  <c r="C115" i="36" s="1"/>
  <c r="A107" i="36"/>
  <c r="A108" i="36" s="1"/>
  <c r="A109" i="36" s="1"/>
  <c r="A110" i="36" s="1"/>
  <c r="A111" i="36" s="1"/>
  <c r="A112" i="36" s="1"/>
  <c r="A106" i="36"/>
  <c r="N57" i="36"/>
  <c r="M57" i="36"/>
  <c r="C62" i="36" s="1"/>
  <c r="L57" i="36"/>
  <c r="A52" i="36"/>
  <c r="A53" i="36" s="1"/>
  <c r="A54" i="36" s="1"/>
  <c r="A55" i="36" s="1"/>
  <c r="A56" i="36" s="1"/>
  <c r="A51" i="36"/>
  <c r="N49" i="36"/>
  <c r="K49" i="36"/>
  <c r="K57" i="36" s="1"/>
  <c r="C61" i="36" s="1"/>
  <c r="E40" i="36"/>
  <c r="F22" i="36"/>
  <c r="C24" i="36" s="1"/>
  <c r="E22" i="36"/>
  <c r="E24" i="36" s="1"/>
  <c r="F138" i="35"/>
  <c r="N115" i="35"/>
  <c r="M115" i="35"/>
  <c r="L115" i="35"/>
  <c r="K115" i="35"/>
  <c r="C117" i="35" s="1"/>
  <c r="A109" i="35"/>
  <c r="A110" i="35" s="1"/>
  <c r="A111" i="35" s="1"/>
  <c r="A112" i="35" s="1"/>
  <c r="A113" i="35" s="1"/>
  <c r="A114" i="35" s="1"/>
  <c r="A108" i="35"/>
  <c r="N57" i="35"/>
  <c r="M57" i="35"/>
  <c r="C62" i="35" s="1"/>
  <c r="L57" i="35"/>
  <c r="A56" i="35"/>
  <c r="A52" i="35"/>
  <c r="A53" i="35" s="1"/>
  <c r="A54" i="35" s="1"/>
  <c r="A55" i="35" s="1"/>
  <c r="K51" i="35"/>
  <c r="A51" i="35"/>
  <c r="K50" i="35"/>
  <c r="K49" i="35"/>
  <c r="K57" i="35" s="1"/>
  <c r="C61" i="35" s="1"/>
  <c r="E40" i="35"/>
  <c r="F22" i="35"/>
  <c r="C24" i="35" s="1"/>
  <c r="E22" i="35"/>
  <c r="E24" i="35" s="1"/>
  <c r="F139" i="34"/>
  <c r="N115" i="34"/>
  <c r="M115" i="34"/>
  <c r="L115" i="34"/>
  <c r="K115" i="34"/>
  <c r="C117" i="34" s="1"/>
  <c r="A108" i="34"/>
  <c r="A109" i="34" s="1"/>
  <c r="A110" i="34" s="1"/>
  <c r="A111" i="34" s="1"/>
  <c r="A112" i="34" s="1"/>
  <c r="A113" i="34" s="1"/>
  <c r="A114" i="34" s="1"/>
  <c r="N57" i="34"/>
  <c r="M57" i="34"/>
  <c r="C62" i="34" s="1"/>
  <c r="L57" i="34"/>
  <c r="A51" i="34"/>
  <c r="A52" i="34" s="1"/>
  <c r="A53" i="34" s="1"/>
  <c r="A54" i="34" s="1"/>
  <c r="A55" i="34" s="1"/>
  <c r="A56" i="34" s="1"/>
  <c r="K50" i="34"/>
  <c r="K49" i="34"/>
  <c r="K57" i="34" s="1"/>
  <c r="C61" i="34" s="1"/>
  <c r="E40" i="34"/>
  <c r="F22" i="34"/>
  <c r="C24" i="34" s="1"/>
  <c r="E22" i="34"/>
  <c r="E24" i="34" s="1"/>
  <c r="F141" i="33"/>
  <c r="N118" i="33"/>
  <c r="M118" i="33"/>
  <c r="L118" i="33"/>
  <c r="K118" i="33"/>
  <c r="C120" i="33" s="1"/>
  <c r="A111" i="33"/>
  <c r="A112" i="33" s="1"/>
  <c r="A113" i="33" s="1"/>
  <c r="A114" i="33" s="1"/>
  <c r="A115" i="33" s="1"/>
  <c r="A116" i="33" s="1"/>
  <c r="A117" i="33" s="1"/>
  <c r="N57" i="33"/>
  <c r="M57" i="33"/>
  <c r="C62" i="33" s="1"/>
  <c r="L57" i="33"/>
  <c r="K51" i="33"/>
  <c r="A51" i="33"/>
  <c r="A52" i="33" s="1"/>
  <c r="A53" i="33" s="1"/>
  <c r="A54" i="33" s="1"/>
  <c r="A55" i="33" s="1"/>
  <c r="A56" i="33" s="1"/>
  <c r="K50" i="33"/>
  <c r="K49" i="33"/>
  <c r="K57" i="33" s="1"/>
  <c r="C61" i="33" s="1"/>
  <c r="C24" i="33"/>
  <c r="F22" i="33"/>
  <c r="E22" i="33"/>
  <c r="E24" i="33" s="1"/>
  <c r="F135" i="32"/>
  <c r="N113" i="32"/>
  <c r="M113" i="32"/>
  <c r="K113" i="32"/>
  <c r="C115" i="32" s="1"/>
  <c r="L110" i="32"/>
  <c r="L109" i="32"/>
  <c r="L108" i="32"/>
  <c r="L107" i="32"/>
  <c r="L106" i="32"/>
  <c r="A106" i="32"/>
  <c r="A107" i="32" s="1"/>
  <c r="A108" i="32" s="1"/>
  <c r="A109" i="32" s="1"/>
  <c r="A110" i="32" s="1"/>
  <c r="A111" i="32" s="1"/>
  <c r="A112" i="32" s="1"/>
  <c r="L105" i="32"/>
  <c r="L113" i="32" s="1"/>
  <c r="N57" i="32"/>
  <c r="M57" i="32"/>
  <c r="C62" i="32" s="1"/>
  <c r="L57" i="32"/>
  <c r="A52" i="32"/>
  <c r="A53" i="32" s="1"/>
  <c r="A54" i="32" s="1"/>
  <c r="A55" i="32" s="1"/>
  <c r="A56" i="32" s="1"/>
  <c r="A51" i="32"/>
  <c r="K50" i="32"/>
  <c r="K49" i="32"/>
  <c r="K57" i="32" s="1"/>
  <c r="C61" i="32" s="1"/>
  <c r="E24" i="32"/>
  <c r="F22" i="32"/>
  <c r="C24" i="32" s="1"/>
  <c r="E22" i="32"/>
  <c r="F140" i="31"/>
  <c r="N117" i="31"/>
  <c r="M117" i="31"/>
  <c r="L117" i="31"/>
  <c r="K110" i="31"/>
  <c r="A110" i="31"/>
  <c r="A111" i="31" s="1"/>
  <c r="A112" i="31" s="1"/>
  <c r="A113" i="31" s="1"/>
  <c r="A114" i="31" s="1"/>
  <c r="A115" i="31" s="1"/>
  <c r="A116" i="31" s="1"/>
  <c r="K109" i="31"/>
  <c r="K117" i="31" s="1"/>
  <c r="C119" i="31" s="1"/>
  <c r="N57" i="31"/>
  <c r="M57" i="31"/>
  <c r="C62" i="31" s="1"/>
  <c r="L57" i="31"/>
  <c r="K54" i="31"/>
  <c r="K53" i="31"/>
  <c r="K52" i="31"/>
  <c r="A52" i="31"/>
  <c r="A53" i="31" s="1"/>
  <c r="A54" i="31" s="1"/>
  <c r="A55" i="31" s="1"/>
  <c r="A56" i="31" s="1"/>
  <c r="K51" i="31"/>
  <c r="A51" i="31"/>
  <c r="K50" i="31"/>
  <c r="K49" i="31"/>
  <c r="K57" i="31" s="1"/>
  <c r="C61" i="31" s="1"/>
  <c r="F22" i="31"/>
  <c r="C24" i="31" s="1"/>
  <c r="E22" i="31"/>
  <c r="E24" i="31" s="1"/>
  <c r="F138" i="30"/>
  <c r="N115" i="30"/>
  <c r="M115" i="30"/>
  <c r="L115" i="30"/>
  <c r="A109" i="30"/>
  <c r="A110" i="30" s="1"/>
  <c r="A111" i="30" s="1"/>
  <c r="A112" i="30" s="1"/>
  <c r="A113" i="30" s="1"/>
  <c r="A114" i="30" s="1"/>
  <c r="K108" i="30"/>
  <c r="A108" i="30"/>
  <c r="K107" i="30"/>
  <c r="K115" i="30" s="1"/>
  <c r="C117" i="30" s="1"/>
  <c r="C62" i="30"/>
  <c r="N57" i="30"/>
  <c r="M57" i="30"/>
  <c r="L57" i="30"/>
  <c r="K54" i="30"/>
  <c r="K53" i="30"/>
  <c r="K52" i="30"/>
  <c r="K51" i="30"/>
  <c r="A51" i="30"/>
  <c r="A52" i="30" s="1"/>
  <c r="A53" i="30" s="1"/>
  <c r="A54" i="30" s="1"/>
  <c r="A55" i="30" s="1"/>
  <c r="A56" i="30" s="1"/>
  <c r="K50" i="30"/>
  <c r="K49" i="30"/>
  <c r="K57" i="30" s="1"/>
  <c r="C61" i="30" s="1"/>
  <c r="F22" i="30"/>
  <c r="C24" i="30" s="1"/>
  <c r="E22" i="30"/>
  <c r="E24" i="30" s="1"/>
  <c r="F138" i="29"/>
  <c r="N115" i="29"/>
  <c r="M115" i="29"/>
  <c r="L115" i="29"/>
  <c r="K108" i="29"/>
  <c r="A108" i="29"/>
  <c r="A109" i="29" s="1"/>
  <c r="A110" i="29" s="1"/>
  <c r="A111" i="29" s="1"/>
  <c r="A112" i="29" s="1"/>
  <c r="A113" i="29" s="1"/>
  <c r="A114" i="29" s="1"/>
  <c r="K107" i="29"/>
  <c r="K115" i="29" s="1"/>
  <c r="C117" i="29" s="1"/>
  <c r="N57" i="29"/>
  <c r="M57" i="29"/>
  <c r="C62" i="29" s="1"/>
  <c r="L57" i="29"/>
  <c r="K54" i="29"/>
  <c r="K53" i="29"/>
  <c r="K52" i="29"/>
  <c r="K51" i="29"/>
  <c r="A51" i="29"/>
  <c r="A52" i="29" s="1"/>
  <c r="A53" i="29" s="1"/>
  <c r="A54" i="29" s="1"/>
  <c r="A55" i="29" s="1"/>
  <c r="A56" i="29" s="1"/>
  <c r="K50" i="29"/>
  <c r="K49" i="29"/>
  <c r="K57" i="29" s="1"/>
  <c r="C61" i="29" s="1"/>
  <c r="C24" i="29"/>
  <c r="F22" i="29"/>
  <c r="E22" i="29"/>
  <c r="E24" i="29" s="1"/>
  <c r="F141" i="28"/>
  <c r="N118" i="28"/>
  <c r="M118" i="28"/>
  <c r="L118" i="28"/>
  <c r="K118" i="28"/>
  <c r="C120" i="28" s="1"/>
  <c r="K111" i="28"/>
  <c r="A111" i="28"/>
  <c r="A112" i="28" s="1"/>
  <c r="A113" i="28" s="1"/>
  <c r="A114" i="28" s="1"/>
  <c r="A115" i="28" s="1"/>
  <c r="A116" i="28" s="1"/>
  <c r="A117" i="28" s="1"/>
  <c r="K110" i="28"/>
  <c r="N57" i="28"/>
  <c r="M57" i="28"/>
  <c r="C62" i="28" s="1"/>
  <c r="L57" i="28"/>
  <c r="K54" i="28"/>
  <c r="K53" i="28"/>
  <c r="K52" i="28"/>
  <c r="K51" i="28"/>
  <c r="A51" i="28"/>
  <c r="A52" i="28" s="1"/>
  <c r="A53" i="28" s="1"/>
  <c r="A54" i="28" s="1"/>
  <c r="A55" i="28" s="1"/>
  <c r="A56" i="28" s="1"/>
  <c r="K50" i="28"/>
  <c r="K49" i="28"/>
  <c r="K57" i="28" s="1"/>
  <c r="C61" i="28" s="1"/>
  <c r="E24" i="28"/>
  <c r="F22" i="28"/>
  <c r="C24" i="28" s="1"/>
  <c r="E22" i="28"/>
  <c r="F139" i="27"/>
  <c r="N118" i="27"/>
  <c r="M118" i="27"/>
  <c r="L118" i="27"/>
  <c r="K118" i="27"/>
  <c r="C120" i="27" s="1"/>
  <c r="A111" i="27"/>
  <c r="A112" i="27" s="1"/>
  <c r="A113" i="27" s="1"/>
  <c r="A114" i="27" s="1"/>
  <c r="A115" i="27" s="1"/>
  <c r="A116" i="27" s="1"/>
  <c r="A117" i="27" s="1"/>
  <c r="N57" i="27"/>
  <c r="M57" i="27"/>
  <c r="C62" i="27" s="1"/>
  <c r="L57" i="27"/>
  <c r="K57" i="27"/>
  <c r="C61" i="27" s="1"/>
  <c r="A51" i="27"/>
  <c r="A52" i="27" s="1"/>
  <c r="A53" i="27" s="1"/>
  <c r="A54" i="27" s="1"/>
  <c r="A55" i="27" s="1"/>
  <c r="A56" i="27" s="1"/>
  <c r="F22" i="27"/>
  <c r="C24" i="27" s="1"/>
  <c r="E22" i="27"/>
  <c r="E24" i="27" s="1"/>
  <c r="F139" i="26"/>
  <c r="N118" i="26"/>
  <c r="M118" i="26"/>
  <c r="L118" i="26"/>
  <c r="A112" i="26"/>
  <c r="A113" i="26" s="1"/>
  <c r="A114" i="26" s="1"/>
  <c r="A115" i="26" s="1"/>
  <c r="A116" i="26" s="1"/>
  <c r="A117" i="26" s="1"/>
  <c r="K111" i="26"/>
  <c r="A111" i="26"/>
  <c r="K110" i="26"/>
  <c r="K118" i="26" s="1"/>
  <c r="C120" i="26" s="1"/>
  <c r="C62" i="26"/>
  <c r="N57" i="26"/>
  <c r="M57" i="26"/>
  <c r="L57" i="26"/>
  <c r="A54" i="26"/>
  <c r="A55" i="26" s="1"/>
  <c r="A56" i="26" s="1"/>
  <c r="K53" i="26"/>
  <c r="K52" i="26"/>
  <c r="A52" i="26"/>
  <c r="A53" i="26" s="1"/>
  <c r="K51" i="26"/>
  <c r="A51" i="26"/>
  <c r="K50" i="26"/>
  <c r="K49" i="26"/>
  <c r="K57" i="26" s="1"/>
  <c r="C61" i="26" s="1"/>
  <c r="F22" i="26"/>
  <c r="C24" i="26" s="1"/>
  <c r="E22" i="26"/>
  <c r="E24" i="26" s="1"/>
  <c r="F139" i="25"/>
  <c r="N118" i="25"/>
  <c r="M118" i="25"/>
  <c r="L118" i="25"/>
  <c r="A116" i="25"/>
  <c r="A117" i="25" s="1"/>
  <c r="A112" i="25"/>
  <c r="A113" i="25" s="1"/>
  <c r="A114" i="25" s="1"/>
  <c r="A115" i="25" s="1"/>
  <c r="K111" i="25"/>
  <c r="A111" i="25"/>
  <c r="K110" i="25"/>
  <c r="K118" i="25" s="1"/>
  <c r="C120" i="25" s="1"/>
  <c r="C62" i="25"/>
  <c r="N57" i="25"/>
  <c r="M57" i="25"/>
  <c r="L57" i="25"/>
  <c r="K53" i="25"/>
  <c r="K52" i="25"/>
  <c r="A52" i="25"/>
  <c r="A53" i="25" s="1"/>
  <c r="A54" i="25" s="1"/>
  <c r="A55" i="25" s="1"/>
  <c r="A56" i="25" s="1"/>
  <c r="K51" i="25"/>
  <c r="A51" i="25"/>
  <c r="K50" i="25"/>
  <c r="K49" i="25"/>
  <c r="K57" i="25" s="1"/>
  <c r="C61" i="25" s="1"/>
  <c r="F22" i="25"/>
  <c r="C24" i="25" s="1"/>
  <c r="E22" i="25"/>
  <c r="E24" i="25" s="1"/>
  <c r="F142" i="24"/>
  <c r="N118" i="24"/>
  <c r="M118" i="24"/>
  <c r="L118" i="24"/>
  <c r="A112" i="24"/>
  <c r="A113" i="24" s="1"/>
  <c r="A114" i="24" s="1"/>
  <c r="A115" i="24" s="1"/>
  <c r="A116" i="24" s="1"/>
  <c r="A117" i="24" s="1"/>
  <c r="A111" i="24"/>
  <c r="K110" i="24"/>
  <c r="K118" i="24" s="1"/>
  <c r="C120" i="24" s="1"/>
  <c r="N57" i="24"/>
  <c r="M57" i="24"/>
  <c r="C62" i="24" s="1"/>
  <c r="L57" i="24"/>
  <c r="K53" i="24"/>
  <c r="K52" i="24"/>
  <c r="K51" i="24"/>
  <c r="K57" i="24" s="1"/>
  <c r="C61" i="24" s="1"/>
  <c r="A51" i="24"/>
  <c r="A52" i="24" s="1"/>
  <c r="A53" i="24" s="1"/>
  <c r="A54" i="24" s="1"/>
  <c r="A55" i="24" s="1"/>
  <c r="A56" i="24" s="1"/>
  <c r="K50" i="24"/>
  <c r="K49" i="24"/>
  <c r="E24" i="24"/>
  <c r="F22" i="24"/>
  <c r="C24" i="24" s="1"/>
  <c r="E22" i="24"/>
  <c r="F142" i="23"/>
  <c r="N121" i="23"/>
  <c r="M121" i="23"/>
  <c r="L121" i="23"/>
  <c r="A114" i="23"/>
  <c r="A115" i="23" s="1"/>
  <c r="A116" i="23" s="1"/>
  <c r="A117" i="23" s="1"/>
  <c r="A118" i="23" s="1"/>
  <c r="A119" i="23" s="1"/>
  <c r="A120" i="23" s="1"/>
  <c r="K113" i="23"/>
  <c r="K121" i="23" s="1"/>
  <c r="C123" i="23" s="1"/>
  <c r="N57" i="23"/>
  <c r="M57" i="23"/>
  <c r="C62" i="23" s="1"/>
  <c r="L57" i="23"/>
  <c r="K53" i="23"/>
  <c r="K52" i="23"/>
  <c r="K51" i="23"/>
  <c r="A51" i="23"/>
  <c r="A52" i="23" s="1"/>
  <c r="A53" i="23" s="1"/>
  <c r="A54" i="23" s="1"/>
  <c r="A55" i="23" s="1"/>
  <c r="A56" i="23" s="1"/>
  <c r="K50" i="23"/>
  <c r="K49" i="23"/>
  <c r="K57" i="23" s="1"/>
  <c r="C61" i="23" s="1"/>
  <c r="C24" i="23"/>
  <c r="F22" i="23"/>
  <c r="E22" i="23"/>
  <c r="E24" i="23" s="1"/>
  <c r="F140" i="22"/>
  <c r="N118" i="22"/>
  <c r="M118" i="22"/>
  <c r="L118" i="22"/>
  <c r="A114" i="22"/>
  <c r="A115" i="22" s="1"/>
  <c r="A116" i="22" s="1"/>
  <c r="A117" i="22" s="1"/>
  <c r="K112" i="22"/>
  <c r="K111" i="22"/>
  <c r="K118" i="22" s="1"/>
  <c r="C120" i="22" s="1"/>
  <c r="A111" i="22"/>
  <c r="A112" i="22" s="1"/>
  <c r="A113" i="22" s="1"/>
  <c r="K110" i="22"/>
  <c r="N57" i="22"/>
  <c r="M57" i="22"/>
  <c r="C62" i="22" s="1"/>
  <c r="L57" i="22"/>
  <c r="A53" i="22"/>
  <c r="A54" i="22" s="1"/>
  <c r="A55" i="22" s="1"/>
  <c r="A56" i="22" s="1"/>
  <c r="A51" i="22"/>
  <c r="A52" i="22" s="1"/>
  <c r="K50" i="22"/>
  <c r="K49" i="22"/>
  <c r="K57" i="22" s="1"/>
  <c r="C61" i="22" s="1"/>
  <c r="E40" i="22"/>
  <c r="F22" i="22"/>
  <c r="C24" i="22" s="1"/>
  <c r="E22" i="22"/>
  <c r="E24" i="22" s="1"/>
  <c r="F140" i="21"/>
  <c r="N118" i="21"/>
  <c r="M118" i="21"/>
  <c r="L118" i="21"/>
  <c r="K111" i="21"/>
  <c r="A111" i="21"/>
  <c r="A112" i="21" s="1"/>
  <c r="A113" i="21" s="1"/>
  <c r="A114" i="21" s="1"/>
  <c r="A115" i="21" s="1"/>
  <c r="A116" i="21" s="1"/>
  <c r="A117" i="21" s="1"/>
  <c r="K110" i="21"/>
  <c r="K118" i="21" s="1"/>
  <c r="C120" i="21" s="1"/>
  <c r="N57" i="21"/>
  <c r="M57" i="21"/>
  <c r="C62" i="21" s="1"/>
  <c r="L57" i="21"/>
  <c r="A55" i="21"/>
  <c r="A56" i="21" s="1"/>
  <c r="K52" i="21"/>
  <c r="A52" i="21"/>
  <c r="A53" i="21" s="1"/>
  <c r="A54" i="21" s="1"/>
  <c r="K51" i="21"/>
  <c r="A51" i="21"/>
  <c r="K50" i="21"/>
  <c r="K49" i="21"/>
  <c r="K57" i="21" s="1"/>
  <c r="C61" i="21" s="1"/>
  <c r="F22" i="21"/>
  <c r="C24" i="21" s="1"/>
  <c r="E22" i="21"/>
  <c r="E24" i="21" s="1"/>
  <c r="F140" i="20"/>
  <c r="N118" i="20"/>
  <c r="M118" i="20"/>
  <c r="L118" i="20"/>
  <c r="K112" i="20"/>
  <c r="K111" i="20"/>
  <c r="A111" i="20"/>
  <c r="A112" i="20" s="1"/>
  <c r="A113" i="20" s="1"/>
  <c r="A114" i="20" s="1"/>
  <c r="A115" i="20" s="1"/>
  <c r="A116" i="20" s="1"/>
  <c r="A117" i="20" s="1"/>
  <c r="K110" i="20"/>
  <c r="K118" i="20" s="1"/>
  <c r="C120" i="20" s="1"/>
  <c r="N57" i="20"/>
  <c r="M57" i="20"/>
  <c r="C62" i="20" s="1"/>
  <c r="L57" i="20"/>
  <c r="K53" i="20"/>
  <c r="K52" i="20"/>
  <c r="K51" i="20"/>
  <c r="A51" i="20"/>
  <c r="A52" i="20" s="1"/>
  <c r="A53" i="20" s="1"/>
  <c r="A54" i="20" s="1"/>
  <c r="A55" i="20" s="1"/>
  <c r="A56" i="20" s="1"/>
  <c r="K50" i="20"/>
  <c r="K49" i="20"/>
  <c r="K57" i="20" s="1"/>
  <c r="C61" i="20" s="1"/>
  <c r="F22" i="20"/>
  <c r="C24" i="20" s="1"/>
  <c r="E22" i="20"/>
  <c r="E24" i="20" s="1"/>
  <c r="L62" i="8" l="1"/>
  <c r="K104" i="11"/>
  <c r="K103" i="11"/>
  <c r="C24" i="18" l="1"/>
  <c r="F133" i="19" l="1"/>
  <c r="D144" i="19" s="1"/>
  <c r="E118" i="19"/>
  <c r="D143" i="19" s="1"/>
  <c r="N112" i="19"/>
  <c r="M112" i="19"/>
  <c r="L112" i="19"/>
  <c r="K112" i="19"/>
  <c r="C114" i="19" s="1"/>
  <c r="A108" i="19"/>
  <c r="A109" i="19" s="1"/>
  <c r="A110" i="19" s="1"/>
  <c r="A111" i="19" s="1"/>
  <c r="A107" i="19"/>
  <c r="C62" i="19"/>
  <c r="N57" i="19"/>
  <c r="M57" i="19"/>
  <c r="L57" i="19"/>
  <c r="K57" i="19"/>
  <c r="C61" i="19" s="1"/>
  <c r="E40" i="19"/>
  <c r="F22" i="19"/>
  <c r="C24" i="19" s="1"/>
  <c r="E22" i="19"/>
  <c r="E24" i="19" s="1"/>
  <c r="F130" i="18"/>
  <c r="D141" i="18" s="1"/>
  <c r="E115" i="18"/>
  <c r="D140" i="18" s="1"/>
  <c r="N109" i="18"/>
  <c r="M109" i="18"/>
  <c r="L109" i="18"/>
  <c r="K109" i="18"/>
  <c r="C111" i="18" s="1"/>
  <c r="A104" i="18"/>
  <c r="A105" i="18" s="1"/>
  <c r="A106" i="18" s="1"/>
  <c r="A107" i="18" s="1"/>
  <c r="A108" i="18" s="1"/>
  <c r="N57" i="18"/>
  <c r="M57" i="18"/>
  <c r="C62" i="18" s="1"/>
  <c r="K55" i="18"/>
  <c r="L54" i="18"/>
  <c r="L53" i="18"/>
  <c r="L52" i="18"/>
  <c r="K51" i="18"/>
  <c r="K50" i="18"/>
  <c r="K49" i="18"/>
  <c r="E40" i="18"/>
  <c r="F22" i="18"/>
  <c r="E22" i="18"/>
  <c r="E24" i="18" s="1"/>
  <c r="E143" i="19" l="1"/>
  <c r="K57" i="18"/>
  <c r="C61" i="18" s="1"/>
  <c r="L57" i="18"/>
  <c r="E140" i="18"/>
  <c r="L57" i="16"/>
  <c r="F131" i="16"/>
  <c r="D142" i="16" s="1"/>
  <c r="E116" i="16"/>
  <c r="D141" i="16" s="1"/>
  <c r="M110" i="16"/>
  <c r="L110" i="16"/>
  <c r="A105" i="16"/>
  <c r="A106" i="16" s="1"/>
  <c r="A107" i="16" s="1"/>
  <c r="A108" i="16" s="1"/>
  <c r="A109" i="16" s="1"/>
  <c r="N110" i="16"/>
  <c r="N57" i="16"/>
  <c r="M57" i="16"/>
  <c r="C62" i="16" s="1"/>
  <c r="E40" i="16"/>
  <c r="F22" i="16"/>
  <c r="C24" i="16" s="1"/>
  <c r="E22" i="16"/>
  <c r="E24" i="16" s="1"/>
  <c r="K56" i="12"/>
  <c r="K53" i="12"/>
  <c r="K54" i="12"/>
  <c r="K55" i="12"/>
  <c r="K52" i="12"/>
  <c r="K106" i="13"/>
  <c r="K105" i="13"/>
  <c r="K50" i="13"/>
  <c r="K51" i="13"/>
  <c r="K49" i="13"/>
  <c r="K50" i="11"/>
  <c r="K51" i="11"/>
  <c r="K49" i="11"/>
  <c r="K109" i="15"/>
  <c r="K107" i="15"/>
  <c r="K108" i="15"/>
  <c r="K110" i="15"/>
  <c r="K106" i="15"/>
  <c r="K50" i="14"/>
  <c r="K51" i="14"/>
  <c r="K52" i="14"/>
  <c r="K53" i="14"/>
  <c r="K49" i="14"/>
  <c r="K50" i="15"/>
  <c r="K51" i="15"/>
  <c r="K52" i="15"/>
  <c r="K49" i="15"/>
  <c r="F134" i="15"/>
  <c r="D145" i="15" s="1"/>
  <c r="E119" i="15"/>
  <c r="D144" i="15" s="1"/>
  <c r="N113" i="15"/>
  <c r="M113" i="15"/>
  <c r="L113" i="15"/>
  <c r="A108" i="15"/>
  <c r="A110" i="15" s="1"/>
  <c r="A111" i="15" s="1"/>
  <c r="A112" i="15" s="1"/>
  <c r="N54" i="15"/>
  <c r="M54" i="15"/>
  <c r="C59" i="15" s="1"/>
  <c r="L54" i="15"/>
  <c r="E40" i="15"/>
  <c r="F22" i="15"/>
  <c r="C24" i="15" s="1"/>
  <c r="E22" i="15"/>
  <c r="E24" i="15" s="1"/>
  <c r="K110" i="16" l="1"/>
  <c r="C112" i="16" s="1"/>
  <c r="E141" i="16"/>
  <c r="K57" i="16"/>
  <c r="C61" i="16" s="1"/>
  <c r="K113" i="15"/>
  <c r="C115" i="15" s="1"/>
  <c r="E144" i="15"/>
  <c r="K54" i="15"/>
  <c r="C58" i="15" s="1"/>
  <c r="F127" i="14" l="1"/>
  <c r="D138" i="14" s="1"/>
  <c r="E112" i="14"/>
  <c r="D137" i="14" s="1"/>
  <c r="M106" i="14"/>
  <c r="L106" i="14"/>
  <c r="K106" i="14"/>
  <c r="C108" i="14" s="1"/>
  <c r="A102" i="14"/>
  <c r="A103" i="14" s="1"/>
  <c r="A104" i="14" s="1"/>
  <c r="A105" i="14" s="1"/>
  <c r="N106" i="14"/>
  <c r="N55" i="14"/>
  <c r="M55" i="14"/>
  <c r="C60" i="14" s="1"/>
  <c r="L55" i="14"/>
  <c r="K55" i="14"/>
  <c r="C59" i="14" s="1"/>
  <c r="E40" i="14"/>
  <c r="F22" i="14"/>
  <c r="C24" i="14" s="1"/>
  <c r="E22" i="14"/>
  <c r="E24" i="14" s="1"/>
  <c r="E137" i="14" l="1"/>
  <c r="F134" i="13"/>
  <c r="D145" i="13" s="1"/>
  <c r="E119" i="13"/>
  <c r="D144" i="13" s="1"/>
  <c r="M113" i="13"/>
  <c r="L113" i="13"/>
  <c r="K113" i="13"/>
  <c r="C115" i="13" s="1"/>
  <c r="A106" i="13"/>
  <c r="A107" i="13" s="1"/>
  <c r="A108" i="13" s="1"/>
  <c r="A109" i="13" s="1"/>
  <c r="A110" i="13" s="1"/>
  <c r="A111" i="13" s="1"/>
  <c r="A112" i="13" s="1"/>
  <c r="N105" i="13"/>
  <c r="N113" i="13" s="1"/>
  <c r="N53" i="13"/>
  <c r="M53" i="13"/>
  <c r="C58" i="13" s="1"/>
  <c r="L53" i="13"/>
  <c r="K53" i="13"/>
  <c r="C57" i="13" s="1"/>
  <c r="E40" i="13"/>
  <c r="F22" i="13"/>
  <c r="C24" i="13" s="1"/>
  <c r="E22" i="13"/>
  <c r="E24" i="13" s="1"/>
  <c r="F136" i="12"/>
  <c r="D147" i="12" s="1"/>
  <c r="E146" i="12" s="1"/>
  <c r="E120" i="12"/>
  <c r="N114" i="12"/>
  <c r="M114" i="12"/>
  <c r="L114" i="12"/>
  <c r="K114" i="12"/>
  <c r="C116" i="12" s="1"/>
  <c r="A108" i="12"/>
  <c r="A109" i="12" s="1"/>
  <c r="A110" i="12" s="1"/>
  <c r="A111" i="12" s="1"/>
  <c r="A112" i="12" s="1"/>
  <c r="A113" i="12" s="1"/>
  <c r="N58" i="12"/>
  <c r="M58" i="12"/>
  <c r="C63" i="12" s="1"/>
  <c r="L58" i="12"/>
  <c r="K58" i="12"/>
  <c r="C62" i="12" s="1"/>
  <c r="A55" i="12"/>
  <c r="A56" i="12" s="1"/>
  <c r="E43" i="12"/>
  <c r="F25" i="12"/>
  <c r="C27" i="12" s="1"/>
  <c r="E25" i="12"/>
  <c r="E27" i="12" s="1"/>
  <c r="F133" i="11"/>
  <c r="D144" i="11" s="1"/>
  <c r="E117" i="11"/>
  <c r="D143" i="11" s="1"/>
  <c r="M111" i="11"/>
  <c r="L111" i="11"/>
  <c r="K111" i="11"/>
  <c r="C113" i="11" s="1"/>
  <c r="A104" i="11"/>
  <c r="A105" i="11" s="1"/>
  <c r="A106" i="11" s="1"/>
  <c r="A107" i="11" s="1"/>
  <c r="A108" i="11" s="1"/>
  <c r="A109" i="11" s="1"/>
  <c r="A110" i="11" s="1"/>
  <c r="N111" i="11"/>
  <c r="M57" i="11"/>
  <c r="C62" i="11" s="1"/>
  <c r="L57" i="11"/>
  <c r="K57" i="11"/>
  <c r="C61" i="11" s="1"/>
  <c r="A50" i="11"/>
  <c r="A51" i="11" s="1"/>
  <c r="A52" i="11" s="1"/>
  <c r="A53" i="11" s="1"/>
  <c r="A54" i="11" s="1"/>
  <c r="A55" i="11" s="1"/>
  <c r="A56" i="11" s="1"/>
  <c r="N49" i="11"/>
  <c r="N57" i="11" s="1"/>
  <c r="E40" i="11"/>
  <c r="F22" i="11"/>
  <c r="C24" i="11" s="1"/>
  <c r="E22" i="11"/>
  <c r="E24" i="11" s="1"/>
  <c r="E143" i="11" l="1"/>
  <c r="E144" i="13"/>
  <c r="E29" i="8"/>
  <c r="F29" i="8"/>
  <c r="C31" i="8" s="1"/>
  <c r="N120" i="8" l="1"/>
  <c r="M120" i="8"/>
  <c r="L120" i="8"/>
  <c r="K120" i="8"/>
  <c r="A113" i="8"/>
  <c r="A114" i="8" s="1"/>
  <c r="A115" i="8" s="1"/>
  <c r="A116" i="8" s="1"/>
  <c r="N65" i="8"/>
  <c r="E47" i="8"/>
  <c r="E31" i="8" l="1"/>
  <c r="E126" i="8" l="1"/>
  <c r="F143" i="8"/>
  <c r="D154" i="8" s="1"/>
  <c r="E153" i="8" l="1"/>
  <c r="C122" i="8" l="1"/>
  <c r="M65" i="8"/>
  <c r="C70" i="8" s="1"/>
  <c r="L65" i="8"/>
  <c r="K65" i="8"/>
  <c r="C69" i="8" s="1"/>
  <c r="A59" i="8"/>
  <c r="A60" i="8" s="1"/>
  <c r="A61" i="8" s="1"/>
  <c r="A62" i="8" s="1"/>
  <c r="A63" i="8" l="1"/>
</calcChain>
</file>

<file path=xl/sharedStrings.xml><?xml version="1.0" encoding="utf-8"?>
<sst xmlns="http://schemas.openxmlformats.org/spreadsheetml/2006/main" count="26792" uniqueCount="2499">
  <si>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</si>
  <si>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</si>
  <si>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</si>
  <si>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</si>
  <si>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</si>
  <si>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</si>
  <si>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</si>
  <si>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</si>
  <si>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</si>
  <si>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</si>
  <si>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</si>
  <si>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</si>
  <si>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</si>
  <si>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</si>
  <si>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</si>
  <si>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</si>
  <si>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</si>
  <si>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</si>
  <si>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</si>
  <si>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</si>
  <si>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</si>
  <si>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</si>
  <si>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</si>
  <si>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</si>
  <si>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</si>
  <si>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</si>
  <si>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</si>
  <si>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</si>
  <si>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</si>
  <si>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</si>
  <si>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</si>
  <si>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</si>
  <si>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</si>
  <si>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</si>
  <si>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</si>
  <si>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</si>
  <si>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</si>
  <si>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</si>
  <si>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</si>
  <si>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</si>
  <si>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</si>
  <si>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</si>
  <si>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</si>
  <si>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</si>
  <si>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</si>
  <si>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</si>
  <si>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</si>
  <si>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</si>
  <si>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</si>
  <si>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</si>
  <si>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</si>
  <si>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</si>
  <si>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</si>
  <si>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</si>
  <si>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</si>
  <si>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</si>
  <si>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</si>
  <si>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</si>
  <si>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</si>
  <si>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</si>
  <si>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</si>
  <si>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</si>
  <si>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</si>
  <si>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</si>
  <si>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</si>
  <si>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</si>
  <si>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</si>
  <si>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</si>
  <si>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</si>
  <si>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</si>
  <si>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</si>
  <si>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</si>
  <si>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</si>
  <si>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</si>
  <si>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</si>
  <si>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</si>
  <si>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</si>
  <si>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</si>
  <si>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</si>
  <si>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</si>
  <si>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</si>
  <si>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</si>
  <si>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</si>
  <si>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</si>
  <si>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</si>
  <si>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</si>
  <si>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</si>
  <si>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</si>
  <si>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</si>
  <si>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</si>
  <si>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</si>
  <si>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</si>
  <si>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PROFESIONAL DE APOYO PEDAGÓGICO  POR CADA MIL CUPOS OFERTADOS O FRACIÓN INFERIOR</t>
  </si>
  <si>
    <t xml:space="preserve">FINANCIERO  POR CADA CINCO MIL CUPOS OFERTADOS O FRACIÓN INFERIOR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</si>
  <si>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</si>
  <si>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</si>
  <si>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</si>
  <si>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</si>
  <si>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</si>
  <si>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</si>
  <si>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</si>
  <si>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</si>
  <si>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</si>
  <si>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</si>
  <si>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</si>
  <si>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</si>
  <si>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</si>
  <si>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</si>
  <si>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</si>
  <si>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FUNDACION PARA LA COOPERACION DEL DESARROLLO INTEGRAL DE LA FAMILIA - FUCIDF</t>
  </si>
  <si>
    <t>X</t>
  </si>
  <si>
    <t>AMPARO DE JESUS ALVAREZ DIAZ</t>
  </si>
  <si>
    <t>INSTITUTO COLOMBIANO DE BIENESTAR FAMILIAR - ICBF</t>
  </si>
  <si>
    <t>CDI CON ARRIENDO</t>
  </si>
  <si>
    <t>INSTITUCIONAL</t>
  </si>
  <si>
    <t>CALLE 10 N° 6-67 CARACOLI</t>
  </si>
  <si>
    <t>UNIVERSIDAD DEL ATLANTICO</t>
  </si>
  <si>
    <t>UNIVERSIDAD SIMON BOLIVAR</t>
  </si>
  <si>
    <t>INELDA BALLESTEROS MARTINEZ</t>
  </si>
  <si>
    <t>LIC. EDUCACION BASICA CON ENFASIS EN MATEMATICAS</t>
  </si>
  <si>
    <t>CENTRO PEDAGOGICO LA INMACULADA</t>
  </si>
  <si>
    <t>ASOCIACION DE PADRES DE FAMILIA MALAMBO 2</t>
  </si>
  <si>
    <t>SUPERVISORA TECNICA DE HOGARES COMUNITARIOS DE BIENESTAR FAMILIAR</t>
  </si>
  <si>
    <t>MARIA DEL CARMEN ARIZA LOZANO</t>
  </si>
  <si>
    <t>LIC. EDUCACION BASICA CON ENFASIS EN ESPAÑOL Y LITERATURA</t>
  </si>
  <si>
    <t>03/11/1988 - 31/12/2013</t>
  </si>
  <si>
    <t>AGENTE EDUCATIVO DE LA MODALIDAD HCB ICBF</t>
  </si>
  <si>
    <t>JAIRO HERMES VILORIA ALTAMAR</t>
  </si>
  <si>
    <t>CONTADOR PUBLICO</t>
  </si>
  <si>
    <t>171528-T</t>
  </si>
  <si>
    <t>COORDINADOR GENERAL DEL PROYECTO POR CADA MIL CUPOS OFERTADOS O FRACIÓN INFERIOR</t>
  </si>
  <si>
    <t>AGENTE EDUCATIVO EN EL PROGRAMA DE ATENCION A LA PRIMERA INFANCIA</t>
  </si>
  <si>
    <t>CORPORACION LATINO AMERICANA NUEVA</t>
  </si>
  <si>
    <t>CAROLINA ALVAREZ MALAVER</t>
  </si>
  <si>
    <t>25, 26, 27, 28, 29, 30, 40, 41, 42, 43, 44, 45, 46, Y 47</t>
  </si>
  <si>
    <t>MARGARETH  INES CONEO SUAREZ</t>
  </si>
  <si>
    <t>COORDINADOR GENERAL DEL PROYECTO</t>
  </si>
  <si>
    <t>Picologa</t>
  </si>
  <si>
    <t>UNIVERSIDAD SAN BUENAVENTURA</t>
  </si>
  <si>
    <t>NO LA APORTA</t>
  </si>
  <si>
    <t>UNION TEMPORAL MARISTAS POR LA INFANCIA</t>
  </si>
  <si>
    <t>18/01/2010 - 27/07/2011</t>
  </si>
  <si>
    <t>Implementación de Programas en Psicologia para los beneficiarios del programa PAIPI</t>
  </si>
  <si>
    <t>AIDA MARITZA PEREZ GUEVARA</t>
  </si>
  <si>
    <t>UNIVERSIDAD CATOLICA DE COLOMBIA</t>
  </si>
  <si>
    <t>NO ESPECIFICA</t>
  </si>
  <si>
    <t>Psicologa Programa PAIPI</t>
  </si>
  <si>
    <t>OSCAR HERNAN QUINTIAN AREVALO</t>
  </si>
  <si>
    <t>Picologo</t>
  </si>
  <si>
    <t>UNIVERSIDAD NACIONAL DE COLOMBIA</t>
  </si>
  <si>
    <t>Cetifica solo 18 meses de experiencia relacionada con la primera infancia (Tiempo minimo igual o mayor a 2 años)</t>
  </si>
  <si>
    <t>Presenta periodos traslapados, cetifica solo 1 8 meses de experiencia relacionada con la primera infancia.  (Tiempo minimo igual o mayor a 2 años)</t>
  </si>
  <si>
    <t>PROFESIONAL DE APOYO PEDAGOGICO</t>
  </si>
  <si>
    <t>LUZ MONICA BANOY AVILA</t>
  </si>
  <si>
    <t>Pegagogia Infantil</t>
  </si>
  <si>
    <t>CORPORACION UNIVERSITARIA MINUTO DE DIOS</t>
  </si>
  <si>
    <t>Cetifica solo 18 meses de experiencia relacionada con la primera infancia (Tiempo minimo igual o mayor a 2 años), No aporta otras certificaciones laborales</t>
  </si>
  <si>
    <t>GELBER MAURICIO NUÑEZ GUTIERREZ</t>
  </si>
  <si>
    <t>NO SE PUEDE VERIFICAR EN EL DOCUMENTO APORTADO</t>
  </si>
  <si>
    <t>COORDINADORA</t>
  </si>
  <si>
    <t>COORDINADOR</t>
  </si>
  <si>
    <t>Presenta 1 8 meses de experiencia relacionada con la primera infancia.  (Tiempo minimo igual o mayor a 2 años)</t>
  </si>
  <si>
    <t>CARLOS ALBERTO ESQUIVEL TRIANA</t>
  </si>
  <si>
    <t>Licenciatura en Informatica</t>
  </si>
  <si>
    <t>Presenta 1 8 meses de experiencia relacionada con la primera infancia.  (Tiempo minimo igual o mayor a 2 años), presenta experencia como docente universitario</t>
  </si>
  <si>
    <t>x</t>
  </si>
  <si>
    <t>MEN-ICETEX</t>
  </si>
  <si>
    <t>No se puede determinar el tiempo de experiencia, ya que en el formato N° 6 las fechas no estan claras, además no aporta certificación, ni liquidación del contrato, No se puede determinar si fueron o no objeto de multas, ni el numero de cupos atendidos-</t>
  </si>
  <si>
    <t>MISIONERAS DE SANTA ROSA DE LIMA</t>
  </si>
  <si>
    <t>CPS 18 DE 2010</t>
  </si>
  <si>
    <t>El objeto contractual no esta relacionado con la primera Infancia</t>
  </si>
  <si>
    <t>FP1- 47 -159</t>
  </si>
  <si>
    <t>FP1 - 25-363</t>
  </si>
  <si>
    <t>FP1 - 25-361</t>
  </si>
  <si>
    <t>FP1 - 25-352</t>
  </si>
  <si>
    <t>FP1 - 25-342</t>
  </si>
  <si>
    <t>FP1 - 25-343</t>
  </si>
  <si>
    <t>FP1 - 25-344</t>
  </si>
  <si>
    <t>El contrato no tiene fecha de suscripción, ni firma de una de las partes, no se puede determinar el numero de cupos, no aporta certificación ni liquidación del contrato-</t>
  </si>
  <si>
    <t>La propuesta no incluye el COMPONENTE PEDAGOGICO para la  Modalidad CDI Institucional</t>
  </si>
  <si>
    <t>FUNDACION SANTO DOMINGO SAVIO</t>
  </si>
  <si>
    <t>FUNDACION AMOR CARIBE POR LA VIDA</t>
  </si>
  <si>
    <t>N/A</t>
  </si>
  <si>
    <t>INSTITUTO SANTA MARTA DE MALAMBO</t>
  </si>
  <si>
    <t>OO1</t>
  </si>
  <si>
    <t>INSTITUTO SAN JOSE DE MALAMBO</t>
  </si>
  <si>
    <t>OO2</t>
  </si>
  <si>
    <t>COLEGIO MIS LAGRIMITAS DE MALAMBO</t>
  </si>
  <si>
    <t>001-01-2013</t>
  </si>
  <si>
    <t>ICBF</t>
  </si>
  <si>
    <t>LIC. EN PSICOPEDAGOGIA</t>
  </si>
  <si>
    <t>CORPORACION UNIVERSITARIA DE LA COSTA</t>
  </si>
  <si>
    <t>PSICOLOGA</t>
  </si>
  <si>
    <t>FUNDACION AYUDA EDUCATIVA FORJADORES DE JOVENES - FORJAJOV</t>
  </si>
  <si>
    <t>HECTOR ENRIQUE ORTEGA CUETO</t>
  </si>
  <si>
    <t>ALCALDIA DEL MUNICIPIO DE JUAN DE ACOSTA ATLANTICO</t>
  </si>
  <si>
    <t>029 - 15/01/2013</t>
  </si>
  <si>
    <t>ALCALDIA DEL MUNICIPIO DE ZONA BANANERA - MAGDALENA</t>
  </si>
  <si>
    <t>008.</t>
  </si>
  <si>
    <t>No aporta certificación, ni liquidacion del contrato</t>
  </si>
  <si>
    <t>ALCALDIA DEL MUNICIPIO DE SUAN</t>
  </si>
  <si>
    <t>CDI MODALIDAD FAMILIAR</t>
  </si>
  <si>
    <t>CALLE 41 N° 8A - 03 SOLEDAD</t>
  </si>
  <si>
    <t>NO APORTA</t>
  </si>
  <si>
    <t>MODALIDAD FAMILIAR</t>
  </si>
  <si>
    <t>CALLE 5B N° 2B - 26  SOLEDAD</t>
  </si>
  <si>
    <t>S</t>
  </si>
  <si>
    <t>EL OFERENTE MANIFIESTA COMODATO CON LA ALCALDIA SIN EMBARGO NO APORTA EL CONTRATO</t>
  </si>
  <si>
    <t>ADRIANA PANESSO BOLIVAR</t>
  </si>
  <si>
    <t>Administradora de Empresas</t>
  </si>
  <si>
    <t xml:space="preserve">Universidad del Norte </t>
  </si>
  <si>
    <t>LICEO MODERNO - Formando Lideres para el Campo</t>
  </si>
  <si>
    <t>MASSIEL REALES BROCHERO</t>
  </si>
  <si>
    <t>Psicologa</t>
  </si>
  <si>
    <t>Universidad Simon Bolivar</t>
  </si>
  <si>
    <t>ESE Santa Lucia ; Fundacion Semillas de Prosperidad</t>
  </si>
  <si>
    <r>
      <t xml:space="preserve">17/08/2013 - 28/03/2104 </t>
    </r>
    <r>
      <rPr>
        <b/>
        <sz val="11"/>
        <color theme="1"/>
        <rFont val="Calibri"/>
        <family val="2"/>
        <scheme val="minor"/>
      </rPr>
      <t xml:space="preserve">(7 Meses) </t>
    </r>
    <r>
      <rPr>
        <sz val="11"/>
        <color theme="1"/>
        <rFont val="Calibri"/>
        <family val="2"/>
        <scheme val="minor"/>
      </rPr>
      <t xml:space="preserve">19/05/2014 - 28/08/2014 </t>
    </r>
    <r>
      <rPr>
        <b/>
        <sz val="11"/>
        <color theme="1"/>
        <rFont val="Calibri"/>
        <family val="2"/>
        <scheme val="minor"/>
      </rPr>
      <t>(3 Meses)</t>
    </r>
  </si>
  <si>
    <r>
      <t xml:space="preserve">20/01/2012 - 06/09/2014     </t>
    </r>
    <r>
      <rPr>
        <b/>
        <sz val="11"/>
        <color theme="1"/>
        <rFont val="Calibri"/>
        <family val="2"/>
        <scheme val="minor"/>
      </rPr>
      <t>(2 Años 10 meses)</t>
    </r>
  </si>
  <si>
    <t>Talleres sobre tematicas alusivas a la prevención y promoción de jornadas de buen trato a la comunidad; visitas domiciliarias a unidades de servicio del ICBF</t>
  </si>
  <si>
    <t>No cumple con el tiempo de experiencia exigido</t>
  </si>
  <si>
    <t>PROFESIONAL DE APOYO PSICOSOCIAL</t>
  </si>
  <si>
    <t>ROSA MARTINEZ ABAD</t>
  </si>
  <si>
    <t>UNAD</t>
  </si>
  <si>
    <t>Fundacion Dios es Amor</t>
  </si>
  <si>
    <t>Coordinadora del programa de Atención Integral a los niños</t>
  </si>
  <si>
    <t>01/12/1999 - 09/07/2005</t>
  </si>
  <si>
    <t>GLORIA ALICIA VELAZQUEZ QUIÑONEZ</t>
  </si>
  <si>
    <t>Universidad del Magdalena</t>
  </si>
  <si>
    <t>HARLY TOLA CARRANZA</t>
  </si>
  <si>
    <t>Psicologo</t>
  </si>
  <si>
    <t>Universidad de la Costa</t>
  </si>
  <si>
    <t xml:space="preserve">fundación Huellas; Centro de Rehabilitación para Discapacitados Fundación Comunidad Viva </t>
  </si>
  <si>
    <r>
      <t xml:space="preserve">22/06/2009 - 15/02/2010  </t>
    </r>
    <r>
      <rPr>
        <b/>
        <sz val="11"/>
        <color theme="1"/>
        <rFont val="Calibri"/>
        <family val="2"/>
        <scheme val="minor"/>
      </rPr>
      <t xml:space="preserve">(8 meses); </t>
    </r>
    <r>
      <rPr>
        <sz val="11"/>
        <color theme="1"/>
        <rFont val="Calibri"/>
        <family val="2"/>
        <scheme val="minor"/>
      </rPr>
      <t xml:space="preserve">13/01/2011 - 31/12/2011 </t>
    </r>
    <r>
      <rPr>
        <b/>
        <sz val="11"/>
        <color theme="1"/>
        <rFont val="Calibri"/>
        <family val="2"/>
        <scheme val="minor"/>
      </rPr>
      <t>(11 meses 13 dias)</t>
    </r>
  </si>
  <si>
    <t>Apoyo logistico y asistencia a programas y actividades relacionadas con mujeres embarazadas, adolescentes y familias; Psicilogo Terapeuta a la primera Infancia</t>
  </si>
  <si>
    <t>HELENA PEÑARANDA SILVA</t>
  </si>
  <si>
    <t>Corporación Universitaria Latinoamericana</t>
  </si>
  <si>
    <r>
      <t xml:space="preserve">01/09/2011 - 17/10/2013 </t>
    </r>
    <r>
      <rPr>
        <b/>
        <sz val="11"/>
        <color theme="1"/>
        <rFont val="Calibri"/>
        <family val="2"/>
        <scheme val="minor"/>
      </rPr>
      <t>(25 meses, 17 dias)</t>
    </r>
  </si>
  <si>
    <t>Coordinador y administrador de programas de los niños vulnerables y madres cabeza de hogar</t>
  </si>
  <si>
    <t>Aportar certificación que especifique las fechas de inicio y fin del contrato</t>
  </si>
  <si>
    <t>Alcaldia Municipal de Remolino en el Departamento del Magdalena</t>
  </si>
  <si>
    <t>O17</t>
  </si>
  <si>
    <t>O37</t>
  </si>
  <si>
    <t>LUIS JOSE MARRON AVENDAÑO</t>
  </si>
  <si>
    <t>ECONOMISTA</t>
  </si>
  <si>
    <t>CORPORACION EDUCATIVA MAYOR DEL DESARROLLO SIMON BOLIVAR</t>
  </si>
  <si>
    <t>Alcaldia Municipal de Remolino</t>
  </si>
  <si>
    <r>
      <t xml:space="preserve">08/01/2008 - 30/12/2011 </t>
    </r>
    <r>
      <rPr>
        <b/>
        <sz val="11"/>
        <color theme="1"/>
        <rFont val="Calibri"/>
        <family val="2"/>
        <scheme val="minor"/>
      </rPr>
      <t>(4 años)</t>
    </r>
  </si>
  <si>
    <t>coordinador en el Programa de Atención  Integral a la Primera Infancia</t>
  </si>
  <si>
    <t>BERTHA CASTILLO MANZANO</t>
  </si>
  <si>
    <t>LIC. EDUCACION BASICA CON ENFASIS EN CIENCIAS NATURALES</t>
  </si>
  <si>
    <t>INSTITUCIONAL NACIONAL DE FORMACION TECNICA PROFESIONAL HUMBERTO VELAZQUEZ GARCIA</t>
  </si>
  <si>
    <t>Docente de educación basica secundaria y media</t>
  </si>
  <si>
    <t>Instituto Pitagoras de Samos</t>
  </si>
  <si>
    <r>
      <t>01/02/2010 - 30/11/2012</t>
    </r>
    <r>
      <rPr>
        <b/>
        <sz val="11"/>
        <color theme="1"/>
        <rFont val="Calibri"/>
        <family val="2"/>
        <scheme val="minor"/>
      </rPr>
      <t xml:space="preserve"> ( 33</t>
    </r>
    <r>
      <rPr>
        <sz val="11"/>
        <color theme="1"/>
        <rFont val="Calibri"/>
        <family val="2"/>
        <scheme val="minor"/>
      </rPr>
      <t xml:space="preserve"> </t>
    </r>
    <r>
      <rPr>
        <b/>
        <sz val="11"/>
        <color theme="1"/>
        <rFont val="Calibri"/>
        <family val="2"/>
        <scheme val="minor"/>
      </rPr>
      <t>meses)</t>
    </r>
  </si>
  <si>
    <t>YAMIT NUÑEZ CASTILLO</t>
  </si>
  <si>
    <t>ADMINISTRADOR</t>
  </si>
  <si>
    <t>Auxiliar Administrativo</t>
  </si>
  <si>
    <t>Secretaria de Educacion Departamental del Atlantico</t>
  </si>
  <si>
    <t>FUNDACION MULTIACTIVA SAN JUAN BOSCO - FUNSAJUBO</t>
  </si>
  <si>
    <t>MELISSA PAOLA SALAZAR PINO</t>
  </si>
  <si>
    <t>FONADE</t>
  </si>
  <si>
    <t>301   - 03/10/2013</t>
  </si>
  <si>
    <t>CDI  SIN ARRIENDO</t>
  </si>
  <si>
    <t xml:space="preserve"> N/A</t>
  </si>
  <si>
    <t>MARBEL LUZ CASTRO PERTUZ</t>
  </si>
  <si>
    <t>Licenciada en Preescolar</t>
  </si>
  <si>
    <t>Universidad del Atlantico</t>
  </si>
  <si>
    <t>Centro Educativo San Juan Bosco</t>
  </si>
  <si>
    <t>Coordinadora del programa de primera infancia del centro educativo, sede infancia feliz</t>
  </si>
  <si>
    <r>
      <t xml:space="preserve">18/01/2010 - 31/07/2013  </t>
    </r>
    <r>
      <rPr>
        <b/>
        <sz val="11"/>
        <color theme="1"/>
        <rFont val="Calibri"/>
        <family val="2"/>
        <scheme val="minor"/>
      </rPr>
      <t>(3 Años 6 meses)</t>
    </r>
  </si>
  <si>
    <t>JOSEFA VEGA PERNETT</t>
  </si>
  <si>
    <t>Psicologa de apoyo psicosocial en  el centro educativo, sede infancia feliz</t>
  </si>
  <si>
    <t>MELVA ROSA NARVAEZ RUIZ</t>
  </si>
  <si>
    <t>LICENCIADA EN PEDAGOGIA INFANTIL</t>
  </si>
  <si>
    <t>UNIVERSIDAD DEL NORTE</t>
  </si>
  <si>
    <r>
      <t xml:space="preserve">18/01/2010 - 31/107/2013 </t>
    </r>
    <r>
      <rPr>
        <b/>
        <sz val="11"/>
        <color theme="1"/>
        <rFont val="Calibri"/>
        <family val="2"/>
        <scheme val="minor"/>
      </rPr>
      <t>(3 años, 6 meses)</t>
    </r>
  </si>
  <si>
    <t>MONICA PATRICIA ORTIZ SALAS</t>
  </si>
  <si>
    <t>LICENCIADA EN EDUCACION</t>
  </si>
  <si>
    <t>COPORACION EDUCATIVA MAYOR DEL DESARROLLO SIMON BOLIVAR</t>
  </si>
  <si>
    <t>Profesional en el programa de primera infancia del centro educativo en la sede infancia feliz</t>
  </si>
  <si>
    <t>GINA PATRICIA PORTINEZ PINEDA</t>
  </si>
  <si>
    <t>UNIVERSIDAD LIBRE</t>
  </si>
  <si>
    <t>Profesional financiero</t>
  </si>
  <si>
    <t>MEN - MINISTERIO DE EDUCACION NACIONAL</t>
  </si>
  <si>
    <t>FPI - 08 - 443</t>
  </si>
  <si>
    <t>FPI - 08 - 444</t>
  </si>
  <si>
    <t>FPI - 08 - 2213</t>
  </si>
  <si>
    <t>SECRETARIA DE EDUCACION DEL MUNICIPIO DE SOLEDAD</t>
  </si>
  <si>
    <t>OO4</t>
  </si>
  <si>
    <t>MARIA DEL PILAR ALVARADO GUARNIZO</t>
  </si>
  <si>
    <t>LICENCIADA EN EDUCACION PREESCOLAR</t>
  </si>
  <si>
    <t>WALIZ PATRICIA VEGA RUIZ</t>
  </si>
  <si>
    <t>LESVIA CELIS MORALES</t>
  </si>
  <si>
    <t>COPORACION UNIVERSITARIA LATINOAMERICANA</t>
  </si>
  <si>
    <t>Coordinador en el Programa de Atención  Integral a la Primera Infancia</t>
  </si>
  <si>
    <t>Profesional  pedagogico en el programa de primera infancia en el centro educativo San Juan Bosco de Solodad</t>
  </si>
  <si>
    <t>Profesional financiero en el formato de primera infancia</t>
  </si>
  <si>
    <t>302   - 03/10/2013</t>
  </si>
  <si>
    <t xml:space="preserve">CALLE 20 N° 24A-16 BARRIO ORIENTAL - SOLEDAD </t>
  </si>
  <si>
    <t>CALLE 16 N° 16.06 BARRIO JUAN DOMINGUEZ ROMERO</t>
  </si>
  <si>
    <t>CDI  CON ARRIENDO</t>
  </si>
  <si>
    <t>CDI SIN ARRIENDO</t>
  </si>
  <si>
    <t>CALLE 61A N° 13-70 BARRIO ORIENTAL  - SOLEDAD</t>
  </si>
  <si>
    <t>CANDELARIA VALERO TRONCOZO</t>
  </si>
  <si>
    <t>CORPORACION UNIVERSITARIA LATINOAMERICA</t>
  </si>
  <si>
    <t>Coordinadora del programa de primera infancia del centro educativo SAN JUAN Bosco de Soledad</t>
  </si>
  <si>
    <t>RIDITH CECILIA BOVEA ZARATE</t>
  </si>
  <si>
    <t>CORPORACION ARTES Y CIENCIAS - CIAC</t>
  </si>
  <si>
    <t>LICENCIATURA EN EDUCACION PREESCOLAR</t>
  </si>
  <si>
    <t>LICENCIATURA EN PEDAGOGIA INFANTIL</t>
  </si>
  <si>
    <t>YULEMYS DE LA ASUNCION OLAYA</t>
  </si>
  <si>
    <t>UNIVERSIDAD DELA COSTA</t>
  </si>
  <si>
    <t>CARMEN DIAZ CANTILLO</t>
  </si>
  <si>
    <t>UNIVERSIDAD METROPOLITANA</t>
  </si>
  <si>
    <t>LETICIA DE LA CRUZ RAPALINO ATENCIO</t>
  </si>
  <si>
    <t>Psicologa de apoyo psicosocial en  el centro educativo  sede San juan Bosco Municipio de Soledad</t>
  </si>
  <si>
    <t>25-2014 PQR95</t>
  </si>
  <si>
    <t>OVELYS ESCORCIA BUENO</t>
  </si>
  <si>
    <t>LICENCIA EN CIENCIAS DE LA EDUCACION</t>
  </si>
  <si>
    <t>Instituto de formación Integral Genesis</t>
  </si>
  <si>
    <t>03/02/2003- 15/10/2014</t>
  </si>
  <si>
    <t>Ejecución Proyecto pedagógico Educativo</t>
  </si>
  <si>
    <t>DORIS EMILCE MONSALVE PARRA</t>
  </si>
  <si>
    <t>TRABAJADORA SOCIAL</t>
  </si>
  <si>
    <t>Alcaldia Municipal de Malambo</t>
  </si>
  <si>
    <t>04/05/2009 - 12/12/2012</t>
  </si>
  <si>
    <t>Trabajadora Social en comisaria de familia</t>
  </si>
  <si>
    <t>SE SOLICITA DOCUMENTOS PARA SUBSANAR INCONSISTENCIAS</t>
  </si>
  <si>
    <t>FUNDACION CONSTRUYENDO CAMINOS</t>
  </si>
  <si>
    <t>YEINIZ REALES AHUMADA</t>
  </si>
  <si>
    <t>ALCALDIA DISTRITAL DE BARRANQUILLA</t>
  </si>
  <si>
    <t>La certificación no detalla el numero de cupos atendidos</t>
  </si>
  <si>
    <t>0108 - 2014 - 0000125</t>
  </si>
  <si>
    <t>0108 - 2014 - 0000108</t>
  </si>
  <si>
    <t>CRA 6 N° 9A - 09 SANTA LUCIA</t>
  </si>
  <si>
    <t>ANA ROSA FUENTES POTES</t>
  </si>
  <si>
    <t>SOCIOLOGA</t>
  </si>
  <si>
    <t>00/00/2007</t>
  </si>
  <si>
    <t>FUNDACION INFANCIA FELIZ</t>
  </si>
  <si>
    <t>01/01/2009 - 30/03/2012</t>
  </si>
  <si>
    <t>Coordinador del area de atencion psicosocial</t>
  </si>
  <si>
    <t>KATYS MARIA DAZA MAESTRE</t>
  </si>
  <si>
    <t>Fundación para la asesoria y la investigación cientifica y pedagogica - FUNPEP; cooperativa de trabajo asociado FENIX</t>
  </si>
  <si>
    <t xml:space="preserve">10/06/2009 - 04/01/2010; 01/01/2012-31/10/2012 </t>
  </si>
  <si>
    <t>Psicologo social trabajando con poblacion vulnerable; desarrollar capacitaciones a mujeres participantes de proyectos-</t>
  </si>
  <si>
    <t>ANGELA GOMEZ VAZQUEZ</t>
  </si>
  <si>
    <t>FUNDACION UNIVERSITARIA LUIS AMIGÓ</t>
  </si>
  <si>
    <t>No aportan certificaciones laborales, ni certificacion academica que permita determinar la informacion sobre la fecha de grado terminacion de materias-</t>
  </si>
  <si>
    <t>NUTRICIONISTA</t>
  </si>
  <si>
    <t>no presenta</t>
  </si>
  <si>
    <t>URIBIA ELENA NARVAEZ MEJIA</t>
  </si>
  <si>
    <t>Vision Social</t>
  </si>
  <si>
    <r>
      <t>15/04/2010 - 01/01/2011; 05/01/2011- 28/02/2011 ;01/03/2011 - 20/12/2011; 16/04/2012 - 30/12/2012</t>
    </r>
    <r>
      <rPr>
        <b/>
        <sz val="11"/>
        <color theme="1"/>
        <rFont val="Calibri"/>
        <family val="2"/>
        <scheme val="minor"/>
      </rPr>
      <t>)  (28  meses)</t>
    </r>
  </si>
  <si>
    <t>Si</t>
  </si>
  <si>
    <t>LINDA ROSA PIGLIESE VILLAFAÑE</t>
  </si>
  <si>
    <t>LICENCIADA EN CIENCIAS SOCIALES</t>
  </si>
  <si>
    <t>La experiencia que aporta no tiene relacion con  el perfil solicitado en los pliegos  para el talento humano  adicional (Primera Infancia)</t>
  </si>
  <si>
    <t>MILDRED MARTINEZ CASTRO</t>
  </si>
  <si>
    <t>ING. INDUSTRIAL</t>
  </si>
  <si>
    <t>UNIVERSIDAD AUTONOMA DEL CARIBE</t>
  </si>
  <si>
    <t>0108-2013-000076</t>
  </si>
  <si>
    <t>CALLE 20 N° 16-19 BARRIO LOMA FRESCA - BARANOA</t>
  </si>
  <si>
    <t>JULIO MARIO CABARCAS LOPEZ</t>
  </si>
  <si>
    <t>PSICOLOGO</t>
  </si>
  <si>
    <t>INSTITUTO DE PSICOTERAPIAS VILLA 76 LTDA; FUNDACION EL GRUPO, FUNDACION GENERACION PLANETA; FUNDACION IWOKE; PENSAR; RELIGIOSOS TERCIARIOS CAPUCHINOS; CENTRO INTEGRA TUSER; FUNDACION KORÉ.</t>
  </si>
  <si>
    <t xml:space="preserve">Psicologo grupo de pacientes farmacodependientes, terapia individual,familiar y desarrollo humano;Psicologo emocionarte, programa para niños para el desarrollo emocional y creatividad; apoyo a niños, niñas y adolescentes en su desarrollo personal atraves de la intervención  psicosocial y grupal;  facilitador de procesos sociales  y de convivencia; Psicologo programa integral YOGA PARA NIÑOS;  </t>
  </si>
  <si>
    <r>
      <t xml:space="preserve">03/2013; 07/2007; 08/2011 - 03/2012; </t>
    </r>
    <r>
      <rPr>
        <b/>
        <sz val="11"/>
        <rFont val="Calibri"/>
        <family val="2"/>
        <scheme val="minor"/>
      </rPr>
      <t xml:space="preserve">14/09/2009 - 10/12/2010; 01/08/2009 - 12/09/2009; </t>
    </r>
    <r>
      <rPr>
        <b/>
        <sz val="11"/>
        <color rgb="FFFF0000"/>
        <rFont val="Calibri"/>
        <family val="2"/>
        <scheme val="minor"/>
      </rPr>
      <t>02/2007 - 02/2009</t>
    </r>
  </si>
  <si>
    <t>No aporta certificados laborales que soporten su experiencia.</t>
  </si>
  <si>
    <t>HILARYS TATIANA OROZCO PACHECO</t>
  </si>
  <si>
    <t>03615.</t>
  </si>
  <si>
    <t>UNIVERSIDAD DEL ATALNTICO</t>
  </si>
  <si>
    <t>PATRICIA OLARIS PADILLA ARIZA</t>
  </si>
  <si>
    <t>Corporación volver a la gente; ICBF; FUNPROFES; CINDE</t>
  </si>
  <si>
    <r>
      <rPr>
        <b/>
        <sz val="11"/>
        <color theme="1"/>
        <rFont val="Calibri"/>
        <family val="2"/>
        <scheme val="minor"/>
      </rPr>
      <t>10/03/2009 - 30/06/2009;</t>
    </r>
    <r>
      <rPr>
        <sz val="11"/>
        <color theme="1"/>
        <rFont val="Calibri"/>
        <family val="2"/>
        <scheme val="minor"/>
      </rPr>
      <t xml:space="preserve"> 01/07/2010 - 30/03/2010; </t>
    </r>
    <r>
      <rPr>
        <b/>
        <sz val="11"/>
        <color theme="1"/>
        <rFont val="Calibri"/>
        <family val="2"/>
        <scheme val="minor"/>
      </rPr>
      <t>14/07/2008 - 10/10/2008</t>
    </r>
    <r>
      <rPr>
        <sz val="11"/>
        <color theme="1"/>
        <rFont val="Calibri"/>
        <family val="2"/>
        <scheme val="minor"/>
      </rPr>
      <t xml:space="preserve">; 01/03/2007 - 30/06/2007; </t>
    </r>
    <r>
      <rPr>
        <b/>
        <sz val="11"/>
        <color theme="1"/>
        <rFont val="Calibri"/>
        <family val="2"/>
        <scheme val="minor"/>
      </rPr>
      <t>02/08/2010 - 17/12/2010</t>
    </r>
  </si>
  <si>
    <t>Psicoterapia de grupo, Prácticas profesionales de psicologia social; Profesional voluntariado en atención psicosocial; Tutora en proyecto piloto deformación en desarrollo infantil y educacion inicial a cuidadores familiar beneficiarios del programa familias en acción.</t>
  </si>
  <si>
    <t>DECIRETH JOHANA MOYA GUTIERREZ</t>
  </si>
  <si>
    <t>FISCALIA GENERAL DE LA NACION - GRUPO CAIVAS</t>
  </si>
  <si>
    <t>25/07/2012 - 06/12/2012</t>
  </si>
  <si>
    <t>Practicas profesionales grupo CAIVA de la Fiscalia General de la Nación</t>
  </si>
  <si>
    <t>NO PRESENTA EXPERIENCIA ESPECIFICA ADICIONAL</t>
  </si>
  <si>
    <t>NILGEN GARAY ARRIETA</t>
  </si>
  <si>
    <t>ADMINISTRADORA DE EMPRESAS</t>
  </si>
  <si>
    <t>FUNDACION UNIVERSITARIA LOS FUNDADORES</t>
  </si>
  <si>
    <t>ANA CECILIA MORA MARTES</t>
  </si>
  <si>
    <t>LICENCIADA EN EDUCACIÓN</t>
  </si>
  <si>
    <t>UNIVERSIDAD METROPOLITANA (VENEZUELA)</t>
  </si>
  <si>
    <t>El profesional no presenta homologacion del titulo en colombia, ni aporta certificados laborales que permitan verificar la idoneidad de la experiencia.</t>
  </si>
  <si>
    <t>DENIS MARIA BOVEA BORNACHERA</t>
  </si>
  <si>
    <t>CORPORACION UNIFICADA NACIONAL DE EDUCACION SUPERIOR</t>
  </si>
  <si>
    <t>Corporación escuela Galan para el desarrollo de la democracia</t>
  </si>
  <si>
    <t>11/09/2012 - 08/31/2014</t>
  </si>
  <si>
    <t>Verificar y garantizar la veracidad de la información que surten los reportes entregados al area de seguimiento en su nivel nacional, generar informes periodicos con informacion clara y efectiva</t>
  </si>
  <si>
    <t>Los certificados de experiencia presentados son los mismos presentados para el GRUPO 4 BARANOA</t>
  </si>
  <si>
    <t>CALLE 25 A N°23-04 BARRIO FERROCARRIL - SOLEDAD</t>
  </si>
  <si>
    <t>ROMINA RODRIGUEZ REALES</t>
  </si>
  <si>
    <r>
      <rPr>
        <b/>
        <sz val="11"/>
        <color theme="1"/>
        <rFont val="Calibri"/>
        <family val="2"/>
        <scheme val="minor"/>
      </rPr>
      <t xml:space="preserve">UNOPS; FUND. SAN CARLOS BORROMEO; </t>
    </r>
    <r>
      <rPr>
        <sz val="11"/>
        <color theme="1"/>
        <rFont val="Calibri"/>
        <family val="2"/>
        <scheme val="minor"/>
      </rPr>
      <t>CORPORACION VOLVER A LA GENTE</t>
    </r>
  </si>
  <si>
    <t xml:space="preserve">01/07/2014 - 14/10/2014; 01/06/2007 - 30/09/2007 ; </t>
  </si>
  <si>
    <t>Asistente social, , consultoria en la ejecución de proyectos en el fortalecimiento de capacidades ciudadanas para consolidar la participacion de  de procesos de adaptacion al cambio climatico en cuba y colombia; Apoyo comunitario del programa de habitat y medio ambiente-</t>
  </si>
  <si>
    <t>BLANCA PATRICIA DOMINGUEZ GIL</t>
  </si>
  <si>
    <t>La experiencia certificada no guarda relacion con el objeto que busca desarrollarse por la convocataria, es decir primera infancia o familias. No cumple con el tiempo exigido en los pliegos</t>
  </si>
  <si>
    <t>INDIRA RAMIREZ GUZMAN</t>
  </si>
  <si>
    <t>No adjunta Certificados de experiencia laboral, ni funciones desarrolldas</t>
  </si>
  <si>
    <t>ISIS MARIA FRANCO ARROYO</t>
  </si>
  <si>
    <t>KARINA ISABEL VAZQUEZ FUNEZ</t>
  </si>
  <si>
    <t>ALCALDIA MUNICIPAL DE PALMAR  DE VARELA</t>
  </si>
  <si>
    <t>01/06/2005 - 30/07/2006</t>
  </si>
  <si>
    <t>Auxiliar en la coordinacion de Programas Sociales</t>
  </si>
  <si>
    <t>Fiscalia General de la Nacion - Grupo CAIVAS</t>
  </si>
  <si>
    <t>25/07/2013 - 29/11/2013</t>
  </si>
  <si>
    <t>Practicas profesionales en la Fiscalia General de la Nacion Grupo CAIVAS</t>
  </si>
  <si>
    <t>EMMA YAJAIRA GOMEZ GIRALDO</t>
  </si>
  <si>
    <t>LA EXPERIENCIA APORTADA NO TIENE RELACION CON PROGRAMAS DE PRIMERA INFANCIA</t>
  </si>
  <si>
    <t>JULIO RAFAEL RAMBAO GUERRERO</t>
  </si>
  <si>
    <t>KAROLINA RAMIREZ</t>
  </si>
  <si>
    <t>ISAIAS RUIZ BELTRAN</t>
  </si>
  <si>
    <t>Fundación PLAN; Fundación Salud Caribe; Asociación Visión Social de Colombia</t>
  </si>
  <si>
    <t>16/10/2012 -11/03/2013; 01/06/2013-31/12/2013; 02/10/2013- 31/10/2013</t>
  </si>
  <si>
    <t xml:space="preserve">Intervención terapeutica a familias; Coordinado de Campo; Psicologo en el componente de salud mental; </t>
  </si>
  <si>
    <t>MAESTRIA EN EDUCACION, LICENCIADA EN MATEMATICAS Y FISICA</t>
  </si>
  <si>
    <t>UNIVERSIDAD DE LOS ANDES</t>
  </si>
  <si>
    <t xml:space="preserve">COLEGIO MAXIMINO CAMPESTRE MAXIMINO POITERS; </t>
  </si>
  <si>
    <t xml:space="preserve">01/02/2006 - 30/11/2006; </t>
  </si>
  <si>
    <t xml:space="preserve">Docente; </t>
  </si>
  <si>
    <t>ADMINISTRADOR DE EMPRESAS</t>
  </si>
  <si>
    <t>ESCUELA DE ADMINISTRACION DE NEGOCIOS - BOGOTA</t>
  </si>
  <si>
    <t>No presenta Dilploma o certificado que permita verificar la fecha de terminacion de estudios profesionales</t>
  </si>
  <si>
    <t>YEINIZ JOHANA REALES AHUMADA</t>
  </si>
  <si>
    <t>No aportan certificaciones laborales, el perfil presentado no corresponde a lo exigido en el personal minimo requerido</t>
  </si>
  <si>
    <t>No adjunta en su hoja de vida acta de grado o diploma</t>
  </si>
  <si>
    <t>El profesional anexa certificados de experiencia que no tienen relacion al trabajo con infancia o familia</t>
  </si>
  <si>
    <t xml:space="preserve">presento para el grupo No 4 los mismos certificados de experiencia especifica habilitante. </t>
  </si>
  <si>
    <t>No se puede determinar por que los certificados aportados  aplicaron para el grupo 4 al cual tambien oferto.</t>
  </si>
  <si>
    <t>No aporta certificado para determinar la fecha de grado, en las certificaciones no se especifica las funciones desarrollada.</t>
  </si>
  <si>
    <t>Consultora del modelo educativo a crecer.</t>
  </si>
  <si>
    <t>el perfil no cumple con lo exigido en los pliegos para el talento humano adiciional</t>
  </si>
  <si>
    <t>CARMEN JOSEFA BLANCO CASALINS</t>
  </si>
  <si>
    <t>COLEGIO MIXTO SANTO DOMINGO SAVIO DE SABANAGRANDE</t>
  </si>
  <si>
    <t>010-05-2009</t>
  </si>
  <si>
    <t>El contrato inicia el 02-09-2013 y termina el 15-12-2014,  se traslapa con el contrato relacionado anteriormente, se validad los tiempos no traslapados y hasta el 30-09-2014</t>
  </si>
  <si>
    <t>LAS INFRAESTRUCTURAS RELACIONADAS EN LA PROPUESTA CORRESPONDEN A CDI CON ARRIENDO - AJUSTARLA A LOS PLIEGOS DEL 26-11-2014</t>
  </si>
  <si>
    <t>MILDRED CONRRADO GUTIERREZ</t>
  </si>
  <si>
    <t>CORPORACION UNIVERSITARIA DE LA COSTA CUC</t>
  </si>
  <si>
    <t>01/01/2009 - 23/02/2010; 03/09/2013-31/10/2014</t>
  </si>
  <si>
    <t>Docente  programa de atención integral a la primera infancia; Agente Educativo primera infancia</t>
  </si>
  <si>
    <t>KARINA LIZZETH CURE ARAGON</t>
  </si>
  <si>
    <t>Centro Educativo San Juan Bosco de Soledad;Fundación Santo Domingo Savio</t>
  </si>
  <si>
    <t>03/09/2013-31/10/2014</t>
  </si>
  <si>
    <t>Fundación Santo Domingo Savio - CDI INSTITUCIONAL</t>
  </si>
  <si>
    <t>Psicologa CDI, orientar a padres de familia,agentes educativos en el uen trato a los niños y niñas.</t>
  </si>
  <si>
    <t>El oferente presenta solo un coordinador, debe ajustarlo a la proporcion según Manual Operativo para la modalidad.</t>
  </si>
  <si>
    <t>KATERIN MARIA ARRIETA MARTINEZ</t>
  </si>
  <si>
    <t>CORPORACION UNIVERSITARIA DEL CARIBE</t>
  </si>
  <si>
    <t>APSEFACOM</t>
  </si>
  <si>
    <t>30/05/2013- 31/12/2013</t>
  </si>
  <si>
    <t>Agente educativo. Desarrollando el programa de la modalidad FAMILIAS CON BIENESTAR</t>
  </si>
  <si>
    <t>DAYRITH ESTRADA MARTINEZ</t>
  </si>
  <si>
    <t>NO ADJUNTA CERTIFICACIONES LABORALES</t>
  </si>
  <si>
    <t>NO ADJUNTA EXPERIENCIA ESPECIFICA ADICIONAL</t>
  </si>
  <si>
    <t>Institucion Educativa Departamental Colombia; Universidad Pontificia Bolivariana</t>
  </si>
  <si>
    <t>01/2010; 11/2012; 15/11/2010 - 30/211/2012</t>
  </si>
  <si>
    <t>Docente con niños entre los 3 y 5 años; Brindar a las Familias beneficiarias de la red Unidos atención de calidad en términos de pertinencia.</t>
  </si>
  <si>
    <t>Aporte certificacion detallando las funciones desarrolladas en la CUL</t>
  </si>
  <si>
    <t>El contrato finaliza el 31/10/2014</t>
  </si>
  <si>
    <t>El contrato finaliza el 20/12/2014</t>
  </si>
  <si>
    <t>CALLE 7 N° 9-42 Barrio Tamarrindo Repelon</t>
  </si>
  <si>
    <t>El contrato finaliza el 30/11/2014</t>
  </si>
  <si>
    <t>006.</t>
  </si>
  <si>
    <t>01-01-2012  - 31-12-2012</t>
  </si>
  <si>
    <t>04/02/2009 - 06/12/2011; 04-02-2013 - 06-12-2013</t>
  </si>
  <si>
    <t>No se puede determinar el tiempo de experiencia, ya que en el formato N° 6 las fechas no estan claras (INVERTIDAS), además no aporta certificación, ni liquidación del contrato, No se puede determinar si fueron o no objeto de multas, ni el numero de cupos atendidos-</t>
  </si>
  <si>
    <t>No se puede determinar el tiempo de experiencia, ya que en el formato N° 6 las fechas no estan claras (INVERTIDAS), además no aporta certificación, ni liquidación del contrato, No se puede determinar si fueron o no objeto de multas, ni el numero de cupos atendidos, no tiene fecha de suscripcion del contrato-</t>
  </si>
  <si>
    <t>NO APORTA FORMATO 9 EXPERIENCIA ADICIONAL</t>
  </si>
  <si>
    <t>CORPORACION LATINOAMERICANA NUEVA</t>
  </si>
  <si>
    <t>LOS DOCUMETOS APORTADOS POR EL OFERENTE NO PERMITIERON VERIFICAR ESTA INFORMACION (SUBSANAR)</t>
  </si>
  <si>
    <t>NO PRESENTA EL FORMATO 11 CONDICIONES HABILITANTES DE INFRAESTRUCTURA POR GRUPOS (SUBSANAR)</t>
  </si>
  <si>
    <t>PRESENTA LA INFORMACION EN UN FORMATO MODIFICANDO EL AUTORIZADO EN LOS PLIEGOS- LA NO ROGANIZACION DE LA PROPUESTA NO FACILITA CALCULAR LA PROPORCION DE TALENTO HUMANO PARA EL GRUPO OFERTADO</t>
  </si>
  <si>
    <t>FUNDACION ENLACE</t>
  </si>
  <si>
    <t>INSTITUCION EDUCATIVA TECNICA AGROPECUARIA DE DESARROLLO RURAL DE MARIA LA BAJA</t>
  </si>
  <si>
    <t xml:space="preserve"> </t>
  </si>
  <si>
    <t>CDI EN MEDIO FAMILIAR</t>
  </si>
  <si>
    <t>FAMILIAR</t>
  </si>
  <si>
    <t>APORTA CARTA DE COMPROMISO</t>
  </si>
  <si>
    <t>EMPRESA</t>
  </si>
  <si>
    <t xml:space="preserve">FECHA DE INICIO Y TERMINACION </t>
  </si>
  <si>
    <t>FUNCIONES</t>
  </si>
  <si>
    <t>IVONE CAROLINA MARENCO LAFAURIE</t>
  </si>
  <si>
    <t>28/10/2013 HASTA LA FECHA</t>
  </si>
  <si>
    <t>COORDINADORA DE LA MODALIDAD DE ATENCION</t>
  </si>
  <si>
    <t>LISBETH JUDITH PEREZ CASTRO</t>
  </si>
  <si>
    <t>FUNDACION DESARROLLO Y VIDA</t>
  </si>
  <si>
    <t>08/06/2013 HASTA LA FECHA</t>
  </si>
  <si>
    <t xml:space="preserve">COORDINADORA   </t>
  </si>
  <si>
    <t>DARLYS ACOSTA SARMIENTO</t>
  </si>
  <si>
    <t>21/01/2014 HASTA LA FECHA</t>
  </si>
  <si>
    <t xml:space="preserve">PSICOLOGA DE LA MODALIDAD FAMILIAR </t>
  </si>
  <si>
    <t>JULIETH JISADT PEREZ PAEZ</t>
  </si>
  <si>
    <t>FUNDACION SOCIAL LA HERMANDAD EL AMOR A DIOS ES PODER</t>
  </si>
  <si>
    <t>02/01/2005 - 31/12/2007</t>
  </si>
  <si>
    <t>APOYO A LAS FAMILIAS PARA FORTALECER COMPETENCIAS EN DESARROLLO DE EDUCACION Y CRIANZA</t>
  </si>
  <si>
    <t>HEIDY JHOANA DE LA HOZ TEJEDA</t>
  </si>
  <si>
    <t>05/2006 -12/2006</t>
  </si>
  <si>
    <t>PROMOCION Y PREVENCION RIESGOS DE VULNERABILIDAD DE LAS FAMILIAS</t>
  </si>
  <si>
    <t>CLAUDIA PATRICIA GUEVARA</t>
  </si>
  <si>
    <t xml:space="preserve">NO </t>
  </si>
  <si>
    <t>COLEGIO LA SAGRADA FAMILIA</t>
  </si>
  <si>
    <t>01/08/2007- 30/11/2008</t>
  </si>
  <si>
    <t>PSICOORIENTADORA</t>
  </si>
  <si>
    <t>JUNTA DE ACCION COMUNAL</t>
  </si>
  <si>
    <t>NO PRESENTO LA RESOLUCION DE LA INSTITCUION EDUCATVIA NI TAMPOCO CONVENIO CON LA INSTITUCION EDUCATIVA</t>
  </si>
  <si>
    <t>FECHA DE INICIO Y TERMINACION</t>
  </si>
  <si>
    <t>COORDINADORCOORDINADOR GENERAL DEL PROYECTO POR CADA MIL CUPOS OFERTADOS O FRACIÓN INFERIOR</t>
  </si>
  <si>
    <t>SANDRA MILENA CORTES POLO</t>
  </si>
  <si>
    <t>SECRETARIADO DE PASTORAL SOCIAL ALCALDIA DE SANTA LUCIA, FUNDACION EL ARTE DE VIVIR</t>
  </si>
  <si>
    <t>21/12/2011 - 09/10/2012 01/12/2008 - 30/06/2009 09/2013 -02/2014</t>
  </si>
  <si>
    <t>COGESTORA SOCIAL , TRABAJO CON FAMILIAS DESPLAZADAS, ATENCION PSICOSOCIAL A VICTIMAS DEL CONFLICTO ARMADO</t>
  </si>
  <si>
    <t>GISSELLE RACHATH BOLIVAR</t>
  </si>
  <si>
    <t>LICENCIADA EN PREESCOLAR</t>
  </si>
  <si>
    <t>CORPORACION UNIVERSITARIA ADVENTISTA</t>
  </si>
  <si>
    <t>COLEGIO ADVENTISTA DEL ATLANTICO, CORPORACION EDUCATIVA NIÑO JESUS</t>
  </si>
  <si>
    <t>2009-2010. 01/2011 -12/2011</t>
  </si>
  <si>
    <t>DOCENTE EN PARVULO Y PREJARDIN. DOCENTE BASICA PRIMARIA</t>
  </si>
  <si>
    <t>LUIS ALFREDO BARRETO LAVALLE</t>
  </si>
  <si>
    <t>UNIVERSIDAD COOPERATIVA DE COLOMBIA</t>
  </si>
  <si>
    <t>109-110</t>
  </si>
  <si>
    <t>COLINA CAMPESTRE GARABATO SCHOOL</t>
  </si>
  <si>
    <t>008-2012</t>
  </si>
  <si>
    <t>012-2013</t>
  </si>
  <si>
    <t>FECHA DE INICIO Y TERMINACIÓN</t>
  </si>
  <si>
    <t xml:space="preserve">FUNCIONES </t>
  </si>
  <si>
    <t>LEOVIGILDA MARENCO RODRIGUEZ</t>
  </si>
  <si>
    <t>LICENCIADA EN EDUCACION INFANTIL</t>
  </si>
  <si>
    <t>UNIVERSIDAD DE LA COSTA CUC</t>
  </si>
  <si>
    <t>02/12/2013  HASTA LA FECHA</t>
  </si>
  <si>
    <t>COORDINADORA PEDAGOGICA DEL CDI EN MEDIO FAMILIAR</t>
  </si>
  <si>
    <t>ROSARIO ORTEGA OLIVEROS</t>
  </si>
  <si>
    <t>LICENCIADA EN EDUCACION BASICA PRIMARIA</t>
  </si>
  <si>
    <t>PONTIFICIA UNIVERSIDAD JAVERIANA</t>
  </si>
  <si>
    <t>27/11/2013 HASTA LA FECHA</t>
  </si>
  <si>
    <t>COORDINADORA DEL CDI EN MEDIO FAMILIAR</t>
  </si>
  <si>
    <t>BEATRIZ NORIEGA BARRIOS</t>
  </si>
  <si>
    <t>26/05/2014 HASTA LA FECHA</t>
  </si>
  <si>
    <t>PSICOLOGA DEL CDI EN MEDIO FAMILIAR</t>
  </si>
  <si>
    <t>SUGEY LAFAURIE VALENCIA</t>
  </si>
  <si>
    <t>30/10/2013 HASTA LA FECHA</t>
  </si>
  <si>
    <t>TRABAJADORA SOCIAL DEL CDI EN MEDIO FAMILIAR</t>
  </si>
  <si>
    <t>ROSANA LEON DE MOYA</t>
  </si>
  <si>
    <t>NANDI BARRIOS VALENCIA</t>
  </si>
  <si>
    <t>02/05/2014 HASTA LA FECHA</t>
  </si>
  <si>
    <t>005-2011</t>
  </si>
  <si>
    <t>INSTITUTO DE EDUCACION INTEGRAL</t>
  </si>
  <si>
    <t>BEATRIZ HELENA LANZA</t>
  </si>
  <si>
    <t>LICENCIATURA EN EDUCACION BASICA</t>
  </si>
  <si>
    <t>FUNDACION DIOS ES AMOR</t>
  </si>
  <si>
    <t>18/01/2007 - 15/01/2014</t>
  </si>
  <si>
    <t>VELAR POR LA ASISTENCIA Y DISCIPLINA DE LOS ESPACIOS EDUCATIVOS TANTO DE LOS DOCENTES COMO DE LOS NIÑOS Y REALIZAR VALORACION PEDAGOGICA</t>
  </si>
  <si>
    <t>ANA CARMELINA MARTINEZ CERVANTES</t>
  </si>
  <si>
    <t>LICENCIADA EN EDUCACION BASICA CON ENFASIS EN EDUCACION INFANTIL</t>
  </si>
  <si>
    <t>COMULTICAN</t>
  </si>
  <si>
    <t>01/2004 - 12/2011</t>
  </si>
  <si>
    <t>DOCENTE</t>
  </si>
  <si>
    <t>GABRIELA PEÑARANDA</t>
  </si>
  <si>
    <t>CONTADORA PUBLICA</t>
  </si>
  <si>
    <t>UNIVERSIDAD POPULAR DEL CESAR</t>
  </si>
  <si>
    <t>WHITNEY INTERNATIONAL UNIVERSITY SYSTEM</t>
  </si>
  <si>
    <t>12/01/2012 - 01/12/2012</t>
  </si>
  <si>
    <t>AUXILIAR</t>
  </si>
  <si>
    <t>DELFA BADILLO CRECIENTE</t>
  </si>
  <si>
    <t>FUNDAENLACE</t>
  </si>
  <si>
    <t>12/2013 HASTA LA FECHA</t>
  </si>
  <si>
    <t>COORDINADORA PEDAGOGICA</t>
  </si>
  <si>
    <t>ANA ESCORCIA PEREZ</t>
  </si>
  <si>
    <t>19/01/2013 HASTA LA FECHA</t>
  </si>
  <si>
    <t>ANDREA ALTAMAR REALES</t>
  </si>
  <si>
    <t>01/2014 HASTA LA FECHA</t>
  </si>
  <si>
    <t>APOYAR A LAS FAMILIAS EN EL FORTALECIMIENTO  DE SUS COMPETENCIAS PARA LA EDUCACION, CIRANZA Y CUIDADO DE LOS NIÑOS.  DETECCION TEMPRANA DE CASOS EN EL DESARROLLO</t>
  </si>
  <si>
    <t>SIBELYS LEIVA ORELLANO</t>
  </si>
  <si>
    <t>CENTRO EDUCATIVO SAN JUAN BOSCO PRINCIPES DEL FUTURO</t>
  </si>
  <si>
    <t>09/01/2012 -16/08/2013</t>
  </si>
  <si>
    <t>VELAR POR EL BIENESTAR EMOCIONAL DE LOS NIÑOS DE CERO A CINCO AÑOS</t>
  </si>
  <si>
    <t>BELINDA ENRIQUEZ CUENTAS</t>
  </si>
  <si>
    <t>UNIVERSIDAD METROPOLITANA, FUNDAENLACE</t>
  </si>
  <si>
    <t>05/09/2012 -15/12/2012- 21/08/2014 HASTAS LA FECHA</t>
  </si>
  <si>
    <t>ATENCION INTEGRAL A LA PRIMERA INFANCIA,  APOYAR A LAS FAMILIAS EN EL FORTALECIMIENTO DE SUS COMPETENCIAS.</t>
  </si>
  <si>
    <t>FATINA RODRIGUEZ CHARRIS</t>
  </si>
  <si>
    <t xml:space="preserve">APOYAR A LAS FAMILIAS EN EL FORTALECIMIENTO  DE SUS COMPETENCIAS PARA LA EDUCACION, CIRANZA Y CUIDADO DE LOS NIÑOS. </t>
  </si>
  <si>
    <t>INSTITUCION EDUCATIVA TECNICA AGROPECUARIA ERASMO DONADO LLANOS</t>
  </si>
  <si>
    <t>ASTRID CERVANTES SANJUANERO</t>
  </si>
  <si>
    <t xml:space="preserve">FUNDAENLACE. LOS BRAZOS DE JESUS NAL E INTERNACIONAL. HI CANDELARIA </t>
  </si>
  <si>
    <t>01/11/2013 HASTA LA FECHA, 11/01/2013 - 30/10/2013- 01/03/1982 - 01/03/1998</t>
  </si>
  <si>
    <t>COORDINADORA, ORIENTAR LOS PROCESOS FORMATIVOS PARA LA EDUCACION INICIAL CON BASE EN LOS CONOCIMIENTOS PEDAGOGICOS. COORDINADORA PEDAGOGICA. DIRECTORIA DEL HOGAR INFANTIL CANDELARIA</t>
  </si>
  <si>
    <t>MONICA MACHACON CERVANTES</t>
  </si>
  <si>
    <t xml:space="preserve">FUNDAENLACE. INSTITUTO MIXTO LAS MORAS            </t>
  </si>
  <si>
    <t>10/2013 HASTA LA FECHA. 06/10/2011 - 22/11/2012</t>
  </si>
  <si>
    <t>COORDINADORA PEDAGOGICA.  ORIENTAR LOS PROCESOS FORMATIVOS EN EDUCACION INICIAL</t>
  </si>
  <si>
    <t>MARIA HELENA PACHECO MARENCO</t>
  </si>
  <si>
    <t>UNION TEMPORAL ES POSIBLE MAS</t>
  </si>
  <si>
    <t>CAJA DE COMPENSACION CAJACOPI</t>
  </si>
  <si>
    <t>FUNDACION MONTESION DE MARIA</t>
  </si>
  <si>
    <t>CENTRO DE EDUCACION PREESCOLAR Y PRIMARIA PERSONITAS DE SABANALARGA</t>
  </si>
  <si>
    <t>CARRERA 21 No 16-48</t>
  </si>
  <si>
    <t>PRESENTAN CARTA DE INTENCION</t>
  </si>
  <si>
    <t>CALLE 12 No 18A-20</t>
  </si>
  <si>
    <t>PRESENTA CERTIFICACION DEL CONCEJO DE POLITICA SOCIAL, DONDE APRUEBA LA SEDE DONDE SE ATENDERA EL SERVICIO.</t>
  </si>
  <si>
    <t>1/200</t>
  </si>
  <si>
    <t>SORAIMA GOMEZ CONSUEGRA</t>
  </si>
  <si>
    <t>LICENCIADO EN EDUCACION BASICA CON ENFASIS EN CENCIAS SOCIALES</t>
  </si>
  <si>
    <t>1. FUNDACION LUZ Y VIDA                          2. UNION TEMPORAL CUARTO PODER DEL ATLANTICO</t>
  </si>
  <si>
    <t>1. ABRIL DE 2007-OCTUBRE DE 2009               2. 15/072013-15/12/2013  Y01/01/2014-30/08/2014</t>
  </si>
  <si>
    <t>1. PROMOCION, ELABORACION Y EJECUCION DE PROYECTOS SOCIALES                2. COORDINADORA TECNICA DE PROGRAMAS SOCIALES              *ORGANIZACIÓN DEL TALENTO HUMANO               *PLANEACION Y SUPERVISION DE ACTIVIDADES        *ELABORACION Y SEGUIMIENTO A LOS PANES DE ACCION.</t>
  </si>
  <si>
    <t>MARIELA MARIA ORTEGA AVILA</t>
  </si>
  <si>
    <t>LICENCIADA EN EDUCACION BASICA CON ENFASIS EN HUMANIDADES Y LENGUA CASTELLANA</t>
  </si>
  <si>
    <t>1. ESCUELA NORMAL SUPERIOR SANTA TERESITA                             2. UNION TEMPORAL CUARTO PODER DEL ATLANTICO</t>
  </si>
  <si>
    <t>1. AÑO 2009              2. 15/07/2013-15/12/2013  Y01/01/2014-30/08/2014</t>
  </si>
  <si>
    <t>1. DOCENTE                                       2. COORDINADORA TECNICA DE PROGRAMAS SOCIALES              *ORGANIZACIÓN DEL TALENTO HUMANO               *PLANEACION Y SUPERVISION DE ACTIVIDADES        *ELABORACION Y SEGUIMIENTO A LOS PANES DE ACCION.</t>
  </si>
  <si>
    <t>LOLI LUZ ZAMBRANO CORONADO</t>
  </si>
  <si>
    <t>PSICOLOGO SACIAL COMUNITARIO</t>
  </si>
  <si>
    <t>UNIVERSIDAD NACIONAL ABIERTA YA DISTANCIA UNAD</t>
  </si>
  <si>
    <t>1 COMISARIA DE FAMILIA DE REPELON</t>
  </si>
  <si>
    <t>1. ENERO - AGOSTO DE 2006</t>
  </si>
  <si>
    <t>PRACTICAS PSICOLOGICAS CON LA COMISARIA</t>
  </si>
  <si>
    <t>KAREN MARGARITA PEÑA OLMOS</t>
  </si>
  <si>
    <t>1. EXTRAS PERSONAL TEMPORAL                       2. FUNDACION DESARROLLO Y VIDA</t>
  </si>
  <si>
    <t>1. 25/06/2012-07/02/2013                        2. 01/06/2013-31/12/2013</t>
  </si>
  <si>
    <t xml:space="preserve">1. EDUCADOR FAMILIAR   </t>
  </si>
  <si>
    <t>CAJA DE COMPENSACION FAMILIAR CAJACOPI</t>
  </si>
  <si>
    <t>LORENA FRITZ MERCADO</t>
  </si>
  <si>
    <t>1. UNION TEMPORAL CUARTO PODER DEL ATLANTICO    2. FUNDACON INTEGRAL DEL SER HUMANO</t>
  </si>
  <si>
    <t>1. . 15/072013-15/12/2013  Y 01/01/2014-30/08/2014                2. 08/01/2008-30/11/2011</t>
  </si>
  <si>
    <t>1. REALIZAR INFORME DE GESTION Y JECUCION DE LA ACTIVIDAD EN EL MARCO DE LOS CONTRATOS              *ORGANIZACIÓN DEL TALENTO HUMANO               *PLANEACION Y SUPERVISION DE ACTIVIDADES        *ELABORACION Y SEGUIMIENTO A LOS PANES DE ACCION.           2. COORDINADORA DE PROGRAMAS SOCIALES PARTICIPANDOACTIVAMENTE EN MANEJO DE GRUPOS, ORGANIZACION Y SUPERVISION DE ACTIVIDADES</t>
  </si>
  <si>
    <t>MARLIS CASTRO SOÑETH</t>
  </si>
  <si>
    <t>CORPORACION UNIVERSITARIA LATINOAMERICANA</t>
  </si>
  <si>
    <t>1. FUNDACON INTEGRAL DEL SER HUMANO                 2. UNION TEMPORAL CUARTO PODER DEL ATLANTICO</t>
  </si>
  <si>
    <t>1. 30/01/2012-25/12/2012     2. 01/02/2014- 15/08/2014</t>
  </si>
  <si>
    <t>1. LICENCIADA PREESCOLAR; PARTICIPANDO EN TODAS LAS ACTIVIDADES PEDAGOGICAS Y SOCIALES QUE LA FUNDACION DESARROLLO EN EL TRANCURSO DEL AÑO.         2. PROMOTOR DE DERECHOS DEL PROGRAMA GENERACIONES CON BIENESTAR</t>
  </si>
  <si>
    <t>ORLANDO ENRIQUE MATTOS</t>
  </si>
  <si>
    <t>185981-T</t>
  </si>
  <si>
    <t>UNIN TEMPORAL PALACIO MUNIPAL DE LURUACO</t>
  </si>
  <si>
    <t>18/01/2010-25/02/2011</t>
  </si>
  <si>
    <t>RECOPILACION Y CLASIFICACION DE LA INFORMACION CONTABLE Y LEGAL, LIQUIDACION DE NOMINA, REGISTRO DE LIBROS AUXILIARES, MANEJO DE CAJA MENOR, REVISION Y CONTROL DE INVENTAROS</t>
  </si>
  <si>
    <t>UNION TEMPORAL CALIDAD PARA LA PRIMERA INFANCIA</t>
  </si>
  <si>
    <t>FUNDACION BARRANQUILLA SOLIDARIA FUNDASOL</t>
  </si>
  <si>
    <t>FUNDACION PROYECTO NUEVO</t>
  </si>
  <si>
    <t>CALLE 13 No 11-25</t>
  </si>
  <si>
    <t>CERTIFICADO POR EL ENTE TERRITORIAL</t>
  </si>
  <si>
    <t>CARTA DE INTENCION DE ARRIENDO</t>
  </si>
  <si>
    <t>MARIA TORTELLO PARDO</t>
  </si>
  <si>
    <t>TRABAJADOR SOCIAL</t>
  </si>
  <si>
    <t>SHIRLEY QUIROZ ARTETA</t>
  </si>
  <si>
    <t>LICENCIADO EN HUMANIDADES Y LENGUA CASTELLANA</t>
  </si>
  <si>
    <t>GISELLE PAOLA ASIS CASTAÑEDA</t>
  </si>
  <si>
    <t>UNIVERSIDAD DE LA GUAJIRA</t>
  </si>
  <si>
    <t>ROSMIRA ANGULO VILLAFAÑE</t>
  </si>
  <si>
    <t>FUNDACION UNIVERSITARIA SAN MARTIN</t>
  </si>
  <si>
    <t>LUIS EDUARDO ALIAN PEREZ</t>
  </si>
  <si>
    <t>LICENCIADO EN EDUCACION BASICA</t>
  </si>
  <si>
    <t>UNIVERSIDAD DE SUCRE</t>
  </si>
  <si>
    <t>DIDALINA HERNANDEZ GARCIA</t>
  </si>
  <si>
    <t>CALLE 9 No 2-120</t>
  </si>
  <si>
    <t>CARRERA 12 No 4-85</t>
  </si>
  <si>
    <t>CALLE 10 No 8-14</t>
  </si>
  <si>
    <t>LEIDY VIVIANA CAMACHO ORDOÑEZ</t>
  </si>
  <si>
    <t xml:space="preserve">UNIVERSIDAD SUR COLOMBIANA </t>
  </si>
  <si>
    <t>MARIA GREGORIA CANTILLO ENRIQUEZ</t>
  </si>
  <si>
    <t>LICENCIADA EN EDUCACION INFANTIL CON ENFASIS EN ETICA Y VALORES</t>
  </si>
  <si>
    <t>UNIVERSIDAD DE CORDOBA</t>
  </si>
  <si>
    <t>KAREN PAOLA DE LA TOUR SARRIA</t>
  </si>
  <si>
    <t>CALLE 6 No 7-52 POLO NUEVO</t>
  </si>
  <si>
    <t>EL SUPERVISOR DEL CONTRATO APORTA CERTIFICACION</t>
  </si>
  <si>
    <t>CALLE 6A No 15-80</t>
  </si>
  <si>
    <t>CUENTA CON LA CERTIFICACION DE INTENCION DE ARRIENDO Y ALLI FUNCIONA EL CDI</t>
  </si>
  <si>
    <t>CALLE 17 No 70</t>
  </si>
  <si>
    <t>KELLY ZAPATA CABALLERO</t>
  </si>
  <si>
    <t>SIRENA DE JESUS PADILLA ARIZA</t>
  </si>
  <si>
    <t>LICENCIADA EN EDUCACION BASICA CON ENFASIS EN PREESCOLAR</t>
  </si>
  <si>
    <t>ELIECER CABARCAS TRIANA</t>
  </si>
  <si>
    <t>22451T</t>
  </si>
  <si>
    <t>CORPORACION EDUCATIVA FORMAR</t>
  </si>
  <si>
    <t>NO PRESENTE EXPERIENCIA MINIMA HABILITANTE</t>
  </si>
  <si>
    <t xml:space="preserve">NO PRESENTA, NI TAMPOCO SUS SOPORTES </t>
  </si>
  <si>
    <t>1/300</t>
  </si>
  <si>
    <t>OSMAN ENRIQUE RODRIGUEZ ESCORCIA</t>
  </si>
  <si>
    <t xml:space="preserve">NO CUMPLE CON EL PERFIL PORQUE NO TIENE EXPERIENCIA COMO COORDINADOR O JEFE EN PROGRAMAS O PROYECTOS SOCIALES PARA LA PRIMERA INFACIA O CENTROS EDUCATIVOS  
</t>
  </si>
  <si>
    <t>2/300</t>
  </si>
  <si>
    <t>MYLENE NIEBLES DE LA VICTORIA</t>
  </si>
  <si>
    <t>LICENCIADO EN EDUCACION ESPECIAL</t>
  </si>
  <si>
    <t>CORPORACION INSTITUTO DE ARTES Y CIENCIAS</t>
  </si>
  <si>
    <t>APOYO PSICOSOCIAL   ADJUNTAR CERTIFICACION DE PRACTICAS O LABORAL</t>
  </si>
  <si>
    <t>UNION TEMPORAL UNIDOS POR LA NIÑEZ</t>
  </si>
  <si>
    <t>FUNDACION SOCIAL UNA MANO AMIGA POR LA NIÑEZ ATLANTICENSE</t>
  </si>
  <si>
    <t>FUNDACION ESPERANZA PARA LA NIÑEZ</t>
  </si>
  <si>
    <t>CARRERA 12 No 18-52</t>
  </si>
  <si>
    <t>CARRERA 5 No 4A-26</t>
  </si>
  <si>
    <t>CARRERA 13 No 2-02</t>
  </si>
  <si>
    <t>CALLE 10 No 6-04</t>
  </si>
  <si>
    <t>CARRERA 3 No 2-21</t>
  </si>
  <si>
    <t>CARRERA 8 No 6-1-27</t>
  </si>
  <si>
    <t>CARRERA 17 No 12-17</t>
  </si>
  <si>
    <t>CALLE 11 No 13-60</t>
  </si>
  <si>
    <t>CARRERA 11 No 15-54</t>
  </si>
  <si>
    <t>CALLE 4 No 3-40</t>
  </si>
  <si>
    <t>CALLE 14 No 11-82</t>
  </si>
  <si>
    <t>CARRERA 17 No 25-13</t>
  </si>
  <si>
    <t>EDUARDO ENRIQUE CAMARGO ORTEGA</t>
  </si>
  <si>
    <t xml:space="preserve">UNIVERSIDAD LIBRE </t>
  </si>
  <si>
    <t>110837-T</t>
  </si>
  <si>
    <t>JOSE LUIS MANOTAS RUBIO</t>
  </si>
  <si>
    <t>REGINA FLOREZ BARCELO</t>
  </si>
  <si>
    <t>CONTADOR PUBLICO- LICENCIADA EN EDUCACION ESPECIAL</t>
  </si>
  <si>
    <t>UNIVERSIDAD LIBRE- UNIVERSIDAD DEL ATLANTICO</t>
  </si>
  <si>
    <t>LINETH MARIORI PINZON RAMIREZ</t>
  </si>
  <si>
    <t>LICENCIADA EN EDUCACION BASICA CON ENFASIS EN HUMANIDADES Y LENGUA CASTELLANA-INGLES</t>
  </si>
  <si>
    <t>HEIDY PATERNINA URSULA</t>
  </si>
  <si>
    <t>165654-T</t>
  </si>
  <si>
    <t>CDI INSTITUCIONAL CON ARRIENDO</t>
  </si>
  <si>
    <t>CARRERA 6 No 7-44</t>
  </si>
  <si>
    <t>SE REVISO ANEXO DE COMODATO SUSCRITO ENTRE EL OPERADOR Y EL ENTE TERRITORIAL</t>
  </si>
  <si>
    <t>CDI MODALIDAD INSTITUCIONAL SIN ARRIENDO</t>
  </si>
  <si>
    <t>CALLE 13 No 11-25 PTO COLOMBIA</t>
  </si>
  <si>
    <t>CDI MODALIDAD EN MEDIO FAMILIAR</t>
  </si>
  <si>
    <t>CALLE 11B No 10B-20</t>
  </si>
  <si>
    <t>CALLE 13A No 8</t>
  </si>
  <si>
    <t>CARRERA 7 No 11B-37</t>
  </si>
  <si>
    <t>CARRERA 3 SUR No 2-70</t>
  </si>
  <si>
    <t>CALLE 2 No 7SUR-54</t>
  </si>
  <si>
    <t>CARRERA 8 No 6-04 SALGAR</t>
  </si>
  <si>
    <t>CALLE 4 No 5-55</t>
  </si>
  <si>
    <t>CALLE 4 No 4-20</t>
  </si>
  <si>
    <t>CALLE 6 No 9-18</t>
  </si>
  <si>
    <t>TRINIDAD GOMEZ SARMIENTO</t>
  </si>
  <si>
    <t>01/09/2013 HASTA LA FECHA</t>
  </si>
  <si>
    <t>ERIKA SEPULVEDA ORTEGA</t>
  </si>
  <si>
    <t>197763214-1</t>
  </si>
  <si>
    <t>FUNDACION LUZ Y VIDA POR LA PAZ</t>
  </si>
  <si>
    <t>03/2004 - 03/2012</t>
  </si>
  <si>
    <t>LIDERO PROYECTOS SOCIALES Y COMUNITARIOS CON FAMILIAS VULNERABLES</t>
  </si>
  <si>
    <t>HELING REYES ANILLO</t>
  </si>
  <si>
    <t>INSTITUTO EL MILAGROSO</t>
  </si>
  <si>
    <t>05/05 A 19/11/2010          23/05 A 22/11/2012</t>
  </si>
  <si>
    <t xml:space="preserve">PSICOLOGA EN EL PROGRAMA DE PRIMERA  INFANCIA </t>
  </si>
  <si>
    <t>MAYRA DE LA HOZ MANOTAS</t>
  </si>
  <si>
    <t>BLEIDIS BARRAZA GARRIDO</t>
  </si>
  <si>
    <t>105273214-A</t>
  </si>
  <si>
    <t>02/02/2014 - HASTA LA FECHA</t>
  </si>
  <si>
    <t>APOYO PSICOSOCIAL, APOYO EN LA CONSTRUCCION DEL PLAN DE FORMACION A FAMILIAS, APOYO Y DISEÑO DEL PROYECTO PEDAGOGICO</t>
  </si>
  <si>
    <t>FUNDACION POLIFACTICA LA INMACULADA</t>
  </si>
  <si>
    <t>LA EXPERIENCIA SE TOMO HASTA 30/09/2014</t>
  </si>
  <si>
    <t>CDI INSTITUCIONAL SIN ARRIENDO</t>
  </si>
  <si>
    <t>CALLE 10B No 2CS-08</t>
  </si>
  <si>
    <t>MARY LUZ THOMAS DE LA ROSA</t>
  </si>
  <si>
    <t>15707/2005</t>
  </si>
  <si>
    <t xml:space="preserve">1. CENTRO PEDAGOGICO LA INMACULADA                                                                                                        2. FUNDACION POLIFACTICA LA INMACULADA    </t>
  </si>
  <si>
    <t>1. AÑO 2012 Y 2013                                 2. OCT 2013 HASTA LA FECHA</t>
  </si>
  <si>
    <t xml:space="preserve">1. PLANIFICAR Y COORDINAR LAS ACTIVIDADES DEL EQUIPO INTERDISCIPLINARIO AL PROGRAMA DE ATENCION EN LA PRIMERA INFANCIA         *VELAR POR EL CUMPLIMIENTO DE LAS ACTIVIDADES PLANIFICADAS              2. DISEÑAR PLAN DE ACCION PARA LA IMPLEMENTACION DE LA MODALIDAD, ACORDE CON LA POLITICA PUBLICA, EL PROYECTO PEDAGOGICO DEL ICBF, LAS CARACTERISTICAS DE LA MODALIDAD DE ATENCION Y LAS CONDICIONES PARTICULARES DE LA COMUNIDAD, LA FAMILIA EL NIÑO Y LA NIÑA.                        *COORDINAR Y MONITORERAR LAS FUNCIONES DEL EQUIPO HUMANO A SU CARGO , PROMOVIENDO PERMANENTEMENTE  LA PARTICIPACION, INNOVACION Y MOTIVACION DEL EQUIPO.    </t>
  </si>
  <si>
    <t>CAROLINA MARTIEZ LOPEZ</t>
  </si>
  <si>
    <t>1. FUNDACION CONSTRUYENDO CIUDAD                            2. FUNDACION POLIFACTICA LA INMACULADA</t>
  </si>
  <si>
    <t>1. 30/01/2009 - 26/12/2011                2. 01/08/2014 HASTA LA FECHA</t>
  </si>
  <si>
    <t>1. PSICOLOGA Y GESTORA SOCIAL TRABAJANDO CON LOS NIÑOS DE ESCASOS RECURSOS ECONOMICOS, POBLACION VULNERABLE, DESARROLLANDO  LOS TEMAS DE CAPACITACION, SENSIBILIZACION Y PREVENCION COMUNITARIA                                 2. APOYAR EL DISEÑO Y APLICACION DE EVALUACION DEL DESARROLLO DE LOS NIÑOS Y NIÑAS                          * DETECCION TEMPRANA DE CASOS DE PROBLEMAS EN EL DESARROLLO  Y DISEÑO DE ESTRATEGIAS DE APOYO  PARA TRABAJAR SOBRE FACTORES DE RIESGO</t>
  </si>
  <si>
    <t>SECRETARIA DE EDUCACION MUNICIPAL DE MALAMBO</t>
  </si>
  <si>
    <t>024-2010</t>
  </si>
  <si>
    <t>011-2011</t>
  </si>
  <si>
    <t>004-2012</t>
  </si>
  <si>
    <t>004-2013</t>
  </si>
  <si>
    <t>CARMEN ALICIA CASTRO PEREZ</t>
  </si>
  <si>
    <t>LICENCIADA EN EDUCACION ESPECIALIZADA EN PSICOPEDAGOGIA</t>
  </si>
  <si>
    <t>CORPORACION UNICOSTA</t>
  </si>
  <si>
    <t>1. CENTRO PEDAGOGICO LA INMACULADA</t>
  </si>
  <si>
    <t>1. AÑO 2008 - AÑO 2012</t>
  </si>
  <si>
    <t>ORIENTAR PROCEOS FORMATIVOS Y SU CUMPLIMIENTO EN EDUCACION INICIAL, CON BASE EN LOS CONOCIMIENTOS PEDAGOGICOS             * ORIENTAR ESTRATEGIAS PARA QUE LA CARACTERIZACION DE LOS NIÑOS Y NIÑAS Y FAMILIAS  Y LA COMUNIDAD SEA EFICIENTE, GESTIONANDO LA RECOLECCION DE DATOS SEGURA Y OPORTUNA PARA SU POSTERIOR ANALISIS Y LA FORMULACION DE LA PROPUESTA DE ACOMPAÑAMIENTO.</t>
  </si>
  <si>
    <t xml:space="preserve">PROFESIONAL EN EDUCACION BASICA </t>
  </si>
  <si>
    <t>ELBA CASTRO PEREZ</t>
  </si>
  <si>
    <t>LICENCIADA EN EDUCACION BASICA</t>
  </si>
  <si>
    <t xml:space="preserve">1 CENTRO PEDAGOGICO LA INMACULADA </t>
  </si>
  <si>
    <t>1. AÑO 2011 Y 2012</t>
  </si>
  <si>
    <t>PARTICIPAR EN EL DISEÑO DEL PLAN DE ATENCION Y ACOMPAÑAMIENTO PEDAGOGICO , PARA LA IMPLEMENTACION DE LA MODALIDAD FAMILIAR, ACORDES CON EL PROYECTO PEDAGOGICO DE LA INSTITUCION             *PLANEAR LAS ACTIVIDADES PARA EL DESARROLLO DE LAS ACCIONES PEDAGOGICAS.             *LLEVAR UN  REGISTRO DESCRIPTIVO QUE EVIDENCIE EL DESARROLLO DE LOS NIÑOS Y NIÑAS.</t>
  </si>
  <si>
    <t>RUTH MILENA CAMERO QUEVEDO</t>
  </si>
  <si>
    <t>1. FUNDACION POLIFACTICA LA INMACULADA</t>
  </si>
  <si>
    <t>1. OCT DE 2013 HASTA LA FECHA</t>
  </si>
  <si>
    <t>INTERVENIR EN LAS SITUACIONES SOCIALES QUE VIVEN LOS NIÑOS, NIÑAS Y SUS FAMILIAS, ASISTIENDO, MANEJANDO CONFLICTOS Y EJERCIENDO MEDIACION.              *PLANIFICAR, IMPLEMENTAR, REVISAR Y EVALUAR LAS CONDICIONES DE LOS NIÑOS, NIÑAS Y SUS FAMILIAS COLABORANDO CON VISITAS DOMICILIARIAS</t>
  </si>
  <si>
    <t>UT CENTRO DE ATENCION DE AMBIENTES FAMILIARES INTEGRALES ATENCION A LA PRIMERA INFANCIA</t>
  </si>
  <si>
    <t>FUNDACION EL LIRIO DE LOS VALLES</t>
  </si>
  <si>
    <t>FUNDACION PARA EL DESARROLLO DE LAS CLASES MARGINALES</t>
  </si>
  <si>
    <t>ALCALDIA DE BARRANQUILLA</t>
  </si>
  <si>
    <t>0108-2014-000100</t>
  </si>
  <si>
    <t>LA EXPERIENCIA SE TOMA HASTA EL 30/09/2014</t>
  </si>
  <si>
    <t>COLEGIO LA DIVINA ESPERANZA</t>
  </si>
  <si>
    <t>ESCUELA MIXTA LA ENSEÑANZA</t>
  </si>
  <si>
    <t>SI-002-2010</t>
  </si>
  <si>
    <t>CARRERA 14 No 15-73</t>
  </si>
  <si>
    <t>CALLE 22 No 14-39</t>
  </si>
  <si>
    <t>YURANYS CARDOZO SALAS</t>
  </si>
  <si>
    <t xml:space="preserve">NO PRESENTA:  FOTOCOPIA DE LA CEDULA,EXPERIENCIA HABILITANTE SEGÚN LO REQUERIDO </t>
  </si>
  <si>
    <t>MARTHA CECILIA MARTINEZ</t>
  </si>
  <si>
    <t>UNIVERSIDAD DE LA SALLE, ESPECIALISTA EN GESTION EDUCATIVA</t>
  </si>
  <si>
    <t xml:space="preserve">NO PRESENTA: FOTOCOPIA DE LA CEDULA, EXPERIENCIA HABILITANTE SEGÚN LO REQUERIDO </t>
  </si>
  <si>
    <t>CARLOS ALBERTO DE MOYA REALES</t>
  </si>
  <si>
    <t>UNIVERSIDAD NACIONAL ABIERTA Y A DISTANCIA UNAD</t>
  </si>
  <si>
    <t>ALCALDIA DE ARENAL BOLIVAR</t>
  </si>
  <si>
    <t>15/12/2006 - 30/12/2007</t>
  </si>
  <si>
    <t>INTERVENCION PSICOSOCIAL RELACIONADAS CON ESCUELAS SALUDABLES Y PADRES DEL MUNICIPIO</t>
  </si>
  <si>
    <t xml:space="preserve">NO PRESENTA FOTOCOPIA DE LA CEDULA </t>
  </si>
  <si>
    <t>KATIA MERCADO PINTO</t>
  </si>
  <si>
    <t>ANDREA SOFIA CHAVEZ LINERO</t>
  </si>
  <si>
    <t>UNIVERSIDAD RAFAEL URDANETA</t>
  </si>
  <si>
    <t>NO PRESENTA: FOTOCOPIA DE LA CEDULA, EXPERIENCIA HABILITANTE SEGÚN LO REQUERIDO Y EL DIPLOMA QUE LA ACREDITA COMO PROFESIONAL ES PROCEDENCIA VENEZONALA Y NO ADJUNTA HOMOLOGACION.</t>
  </si>
  <si>
    <t>SANDRA BENITEZ MARTINEZ</t>
  </si>
  <si>
    <t>HI SAN LUIS</t>
  </si>
  <si>
    <t>02/02/2013 - 15/07/2014</t>
  </si>
  <si>
    <t xml:space="preserve">NO PRESENTA:  FOTOCOPIA DE CEDULA, DIPLOMA QUE LO ACREDITE COMO PROFESIONAL. </t>
  </si>
  <si>
    <t>FENE ORTIZ RADA</t>
  </si>
  <si>
    <t>TRABAJORA SOCIAL</t>
  </si>
  <si>
    <t>INSTITUCION EDUCATIVA LICEO  MAYOR DE SOLEDAD</t>
  </si>
  <si>
    <t>28/05/2012 HASTA LA FECHA</t>
  </si>
  <si>
    <t xml:space="preserve">TRABAJADORA SOCIAL, MEDIADOR DE SOLUCIONES A LAS SITUACIONES CONFLICTIVAS QUE SE PRESENTEN CON LOS ESTUDIANTES Y PADRES DE FAMILIA. </t>
  </si>
  <si>
    <t>ANDRES EDUARDO PADILLA VISBAL</t>
  </si>
  <si>
    <t>LICENCIADO EN CIENCIAS SOCIALES</t>
  </si>
  <si>
    <t>INSITUTO JONATHAN DE LAS GAVIOTAS</t>
  </si>
  <si>
    <t>01/02/2012 HASTA LA FECHA</t>
  </si>
  <si>
    <t>DOCENTE EN LOS NIVELES DE PREESCOLAR</t>
  </si>
  <si>
    <t>JENIFER INDIRA SIERRA RODRIGUEZ</t>
  </si>
  <si>
    <t>LICENCIADA EN CIENCIAS BASICAS CON ENFASIS EN  HUMANIDADES Y LENGUA CASTELLANA</t>
  </si>
  <si>
    <t>LA EXPERIENCIA QUE PROPONE NO CUENTA CON EL PERFIL SOLICITADO</t>
  </si>
  <si>
    <t>RODOLFO ANTONIO PEÑA ARRIETA</t>
  </si>
  <si>
    <t>51167-T</t>
  </si>
  <si>
    <t>FUNDACION LIRIO DE LOS VALLES</t>
  </si>
  <si>
    <t>FUNDACION ESCALANDO PENDAÑOS</t>
  </si>
  <si>
    <t>0108-2013-000031</t>
  </si>
  <si>
    <t>CALLE 6 No 3-7 CAMPO DE LA CRUZ</t>
  </si>
  <si>
    <t>SUSAN PRIETO QUINTERO</t>
  </si>
  <si>
    <t>UNIVERSIDAD COLEGIO MAYOR DE CUNDINAMARCA</t>
  </si>
  <si>
    <t>NO APORTA FOTOCOPIA DE LA CEDULA Y NO CUMPLE CON LA EXPERIENCIA REQUERIDA PARA EL CARGO</t>
  </si>
  <si>
    <t>WENDY CAROLINA LIÑAN FONTALVO</t>
  </si>
  <si>
    <t>YOLIMA SUAREZ BOLAÑO</t>
  </si>
  <si>
    <t>ALCALDIA DE PALMAR DE VARELA</t>
  </si>
  <si>
    <t>15/01/2014 - 11/2014</t>
  </si>
  <si>
    <t>PSICOLOGA DE LA COMISARIA DE FAMILIA</t>
  </si>
  <si>
    <t xml:space="preserve">NO APORTA FOTOCOPIA DE LA CEDULA  </t>
  </si>
  <si>
    <t>08-0121</t>
  </si>
  <si>
    <t>0108-2014-000115</t>
  </si>
  <si>
    <t>SE TOMO LA EXPERIENCIA HASTA EL 30/09/2014</t>
  </si>
  <si>
    <t>002-2010</t>
  </si>
  <si>
    <t>CALLE 13 No 1-24 TUBARA</t>
  </si>
  <si>
    <t>CALLE 7 No 4-20 TUBARA</t>
  </si>
  <si>
    <t>FECHA DE INICIO Y DE TERMINACION</t>
  </si>
  <si>
    <t>AMIRA GUZMAN BUELVAS</t>
  </si>
  <si>
    <t>SIMON BOLIVAR</t>
  </si>
  <si>
    <t>CENTRO SOCIAL DON BOSCO DE BARRANQUILLA</t>
  </si>
  <si>
    <t>01/02/2009 - 30/11/2014</t>
  </si>
  <si>
    <t>NO APORTA FOTOCOPIA DE LA CEDULA</t>
  </si>
  <si>
    <t>ERICA PALACIO PAEZ</t>
  </si>
  <si>
    <t>PISCOLOGA</t>
  </si>
  <si>
    <t>EXTRA PERSONAL TEMPORAL</t>
  </si>
  <si>
    <t>27/06/2012 - 15/02/2013</t>
  </si>
  <si>
    <t>EDUCADORA FAMILIAR PRESTA SU SERVICIO PARA FUNDACION PLAN</t>
  </si>
  <si>
    <t>ROSA MARIA ARIAS MENDOZA</t>
  </si>
  <si>
    <t>NO APORTA FOTOCOPIA DE LA CEDULA Y DEL DIPLOMA QUE LA ACREDITE COMO PROFESIONAL, NI TAMPOCO EXPERIENCIA PROFESIONAL</t>
  </si>
  <si>
    <t>UNION TEMPORAL ALIANZA POR LA FAMILIA Y LA NIÑEZ</t>
  </si>
  <si>
    <t>ONG FUNDACION LA NUEVA ESPERANZA</t>
  </si>
  <si>
    <t>FUNDACION MILAGROSISTA CON SENTIDO SOCIAL</t>
  </si>
  <si>
    <t xml:space="preserve">FUNDACION MILAGROSISTA CON SENTIDO SOCIAL </t>
  </si>
  <si>
    <t>SOLEDAD</t>
  </si>
  <si>
    <t>NO SE DILIGENCIO FORMATO 7 CORRESPONDIENTE AL TALENTO HUMANO</t>
  </si>
  <si>
    <t xml:space="preserve">NO PRESENTO TALENTO HUMANO ADICIONAL </t>
  </si>
  <si>
    <t>ESTA EXPERIENCIA FUE PRESENTADA PARA EL GRUPO 9</t>
  </si>
  <si>
    <t xml:space="preserve">CALLE 5 # 5-51 </t>
  </si>
  <si>
    <t>CALLE13 #2-94</t>
  </si>
  <si>
    <t>CALLE 18 # 13-25</t>
  </si>
  <si>
    <t>LA CERTIFICACION PRESENTADA NO REALCIONA EL NUMERO DE CUPOS ATENDIDOS</t>
  </si>
  <si>
    <t>INSTITUTO EL MILAGRO</t>
  </si>
  <si>
    <t>79-2013-PQR160</t>
  </si>
  <si>
    <t>SE TIENE EN CUENTA LA EXPERIENCIA HASTA EL 30 DE SEPTIEMBRE DE 2014</t>
  </si>
  <si>
    <t>PALMAR DE VARELA</t>
  </si>
  <si>
    <t>CALLE 16 # 15-20 BARANOA</t>
  </si>
  <si>
    <t xml:space="preserve">ONG FUNDACION LA NUEVA ESPERANZA </t>
  </si>
  <si>
    <t>MUNICIPIO DE SOLEDAD</t>
  </si>
  <si>
    <t>BARANOA</t>
  </si>
  <si>
    <t>GALAPA- USIACURI</t>
  </si>
  <si>
    <t>TUBARA</t>
  </si>
  <si>
    <t>79-2014-PQR160</t>
  </si>
  <si>
    <t>FUNDASALUD</t>
  </si>
  <si>
    <t>SE EVALUO EXPERIENCIA HASTA EL 30/09/2014</t>
  </si>
  <si>
    <t xml:space="preserve">LOS SOPORTES PRESENTADOS PARA LA EXPERIENCIA ADICIONAL NO CUMPLE CON LOS REQUISITOS MINIMOS </t>
  </si>
  <si>
    <t>VIVIANA ARRIETA CARRASCAL</t>
  </si>
  <si>
    <t>CINDY GERALDINE BARROS</t>
  </si>
  <si>
    <t>JAIR RADA QUINTERO</t>
  </si>
  <si>
    <t>CLUB KIWANIS DE BARRANQUILLA</t>
  </si>
  <si>
    <t>CALLE 29 B No 21-155</t>
  </si>
  <si>
    <t>REQUIERE DE LA CERTIFICACION EMITIDA POR EL SUPERVISOR DEL CONTRATO DONDE CERTIFIQUE LA IDONEIDAD DE LA INFRAESTRUCTURA.</t>
  </si>
  <si>
    <t>INSTITUTO BRITANICO DE SOLEDAD</t>
  </si>
  <si>
    <t>INSTITUCION EDUCATIVA DISTRITAL PARA EL DESARROLLO HUMANO MARIA CANO</t>
  </si>
  <si>
    <t>LILIANA MARIA MAGRI TORRES</t>
  </si>
  <si>
    <t>PSICOLOGA SOCIAL COMUNITARIA</t>
  </si>
  <si>
    <t>UNIVERSIDAD NACIONAL ABIERTA Y A DISTANCIA</t>
  </si>
  <si>
    <t>MARIA CLAUDIA CORONEL BARRAZA</t>
  </si>
  <si>
    <t xml:space="preserve">PSICOLOGA  </t>
  </si>
  <si>
    <t>EVELIN GIANN RIVALDO AGAMEZ</t>
  </si>
  <si>
    <t>FUNDACION CONTRUYENDO VIDAS</t>
  </si>
  <si>
    <t>ALCALDIA DISTRITO DE BARRANQUILLA</t>
  </si>
  <si>
    <t>0108-2012-000042</t>
  </si>
  <si>
    <t>0108-2013-000088</t>
  </si>
  <si>
    <t>LA INFORMACION SOLICITADA POR EL OFERENTE NO ES CLARA, NO CORRESPONDE A LOS CUPOS OFERTADOS EN EL GRUPO.</t>
  </si>
  <si>
    <t>SHIRLEY AARON SIERRA</t>
  </si>
  <si>
    <t>SANDRA MILENA VALDEZ</t>
  </si>
  <si>
    <t>LICENCIADA EN EDUCACION CON ENFASIS EN HUMANIDADES Y LENGUA CASTELLANA</t>
  </si>
  <si>
    <t>JOSE LUIS MONTENEGRO</t>
  </si>
  <si>
    <t>FUNDACION CRISTIANA LOS BRAZOS DE JESUS NACIONAL E INTERNACIONAL</t>
  </si>
  <si>
    <t>FUNDACION CRISTIANA BRAZOS DE JESUS NACIONAL E INTERNACIONAL</t>
  </si>
  <si>
    <t>SE TOMA LA EXPERIENCIA A PARTIR DEL 1 DE SEPTIEMBRE DE 2009</t>
  </si>
  <si>
    <t>MARIA DEL ROSARIO LARIOS CASTELAR</t>
  </si>
  <si>
    <t>LICENCIADA EN HUMANIDADES Y LENGUA CASTELLANA</t>
  </si>
  <si>
    <t>1. LICEO SAN MARTIN                   2. FUNDACION COLEGIO CRISTIANO EL SALVADOR</t>
  </si>
  <si>
    <t>1. FEB 2007 A NOV DE 2007  Y FEB 2008 A NOV DE 2008                       2. 08/02/2009-30/11/2009; 10/02/201-30/11/2010 Y 14/01/2011-05/07/2011</t>
  </si>
  <si>
    <t>1. DOCENTE DE AULA DE APOYO EN LAS AREAS DE MATEMATICA Y CASTELLANO</t>
  </si>
  <si>
    <t>NO TIENE EXPERIENCIA COMO COORDINADOR O JEFE EN PROGRAMAS O PROYECTOS SOCIALES PARA LA PRIMERA INFACIA O CENTROS EDUCATIVOS</t>
  </si>
  <si>
    <t>JOSE MANUEL VILLAMIL OSORIO</t>
  </si>
  <si>
    <t>LICENCIADO EN EDUCACION CON ENFASIS EN LENGUA CASTELLANA</t>
  </si>
  <si>
    <t>INSTITUTO NACIONAL DE FORMACION TECNICA PROFESIONAL HUMBERTO VELASQUEZ GARCIA</t>
  </si>
  <si>
    <t>1. INSTITUCION EDUCATIVA "DARIO TORREGROZA PEREZ"      2. INSTITUCION EDUCATIVA RURAL MIXTA SIBERIA</t>
  </si>
  <si>
    <t>1. 30/08/2010-05/12/2013      2. 28/01/2014- HASTA LA FECHA</t>
  </si>
  <si>
    <t>1. DOCENTE EN EDUCACION BASICA PRIMARIA</t>
  </si>
  <si>
    <t>LEOLALIZ NEGRETE BUELVAS</t>
  </si>
  <si>
    <t>LICENCIADO EN EDUCACION PREESCOLAR</t>
  </si>
  <si>
    <t>ESCUELA CRISTIANA PRIMEROS PASOS</t>
  </si>
  <si>
    <t>AÑO 2008 A 2013 10 MESES CADA AÑO LABORADO</t>
  </si>
  <si>
    <t>DOCENTE PREESCOLAR</t>
  </si>
  <si>
    <t>DOLCA PATRICIA PERTUZ ALTAMAR</t>
  </si>
  <si>
    <t>PSICOLOGO ESPECIALISTA EN ETICA Y PEDAGOGIA</t>
  </si>
  <si>
    <t>1. COMISARIA DE FAMILIA</t>
  </si>
  <si>
    <t>1. 01/02/1999-10/11/1999</t>
  </si>
  <si>
    <t>JHOANA PAOLA CANTILLO MERCADO</t>
  </si>
  <si>
    <t>INSTITUTO NACIONAL DE FORMACION TECNICA PROFESIONAL HUMBERTO VASQUEZ GARCIA</t>
  </si>
  <si>
    <t>NO CUMPLE CON LOS SOPORTES DE EXPERIENCIA</t>
  </si>
  <si>
    <t>EDIOVER ALFONSO JIMENEZ SALCEDO</t>
  </si>
  <si>
    <t>TECNOGOLO CONTABILIDAD Y FINANZAS</t>
  </si>
  <si>
    <t>SENA</t>
  </si>
  <si>
    <t>CRUZ ROJA COLOMBIANA SECCIONAL ATLANTICO</t>
  </si>
  <si>
    <t xml:space="preserve">CRUZ ROJA COLOMBIANA SECCIONAL ATLANTICO </t>
  </si>
  <si>
    <t>FIDUCIARIA BOGOTA S.A (AGENCIA PRESIDENCIAL PARA LA ACCION SOCIAL Y LA COOPERACION INTERNACIONAL - ACCION SOCIAL RED JUNTOS)</t>
  </si>
  <si>
    <t>M-0176/08</t>
  </si>
  <si>
    <t>M-0306-10</t>
  </si>
  <si>
    <t>M-0214-11</t>
  </si>
  <si>
    <t>DIANA ELIZABETH QUIÑONES PARRA</t>
  </si>
  <si>
    <t>ALMACENES ÉXITO</t>
  </si>
  <si>
    <t>06/12/2008-28/02/2011</t>
  </si>
  <si>
    <t>AUXILIAR OPERATIVO</t>
  </si>
  <si>
    <t>DUBYS ESTHER CANTILLO CASTRO</t>
  </si>
  <si>
    <t>SOCIOLOGA ESPECIALISTA EN ADMINISTRACION DE PROGRAMAS DE DESARROLLO SOCIAL</t>
  </si>
  <si>
    <t>CORPORACION EDUCATIVA MAYOR DEL DESARROLLO SIMONBOLIVAR</t>
  </si>
  <si>
    <t>FUNDACION MI ESPERANZA</t>
  </si>
  <si>
    <t>01/04/2010- 28/03/2014</t>
  </si>
  <si>
    <t xml:space="preserve">COORDINAR ACTIVIDADES DE CAPACITACION CON LOS CDI </t>
  </si>
  <si>
    <t>JESSICA CAROLINA VALVUENA ZUÑIGA</t>
  </si>
  <si>
    <t>COOTRAXIBUS</t>
  </si>
  <si>
    <t>1. 21/04/2006-30/03/2007 Y 26/04/2007-30/03/2008</t>
  </si>
  <si>
    <t>COORDINADORA DE BIENESTAR SOCIAL</t>
  </si>
  <si>
    <t>ANDREA CAROLINA MENDOZA CANTILLO</t>
  </si>
  <si>
    <t>1. FUNDACION PIES DESCALZOS                    2. ASILO SAN ANTONIO</t>
  </si>
  <si>
    <t>1. ENERO A MARZO Y JULIO A DICIEMBRE 2013                2. MARZO - JUNIO DE 2013</t>
  </si>
  <si>
    <t>ADJUNTAR CERTIFICACION DE PRACTICAS O LABORAL</t>
  </si>
  <si>
    <t>JUAN ARTURO ROCHA</t>
  </si>
  <si>
    <t>FALTAN SOPORTES DE EXPERIENCIA LABORAL</t>
  </si>
  <si>
    <t>AMIRA ROSA BAUZAN SANCHEZ</t>
  </si>
  <si>
    <t>LICENCIADA EN EDUCACION ESPECIAL</t>
  </si>
  <si>
    <t>LINA MILENA ROJAS PEÑALOZA</t>
  </si>
  <si>
    <t>112044-T</t>
  </si>
  <si>
    <t>FUNDACION MULTIACTIVA RAMON NAVARRO DONADO "FURNADO"</t>
  </si>
  <si>
    <t>296  del 3 de octubre del 2013</t>
  </si>
  <si>
    <t>92,7% de ejecución del contrato</t>
  </si>
  <si>
    <t>MEN</t>
  </si>
  <si>
    <t>082076 del 5 de ocftubre del 2012</t>
  </si>
  <si>
    <t>FUNPROFUTURO</t>
  </si>
  <si>
    <t>004 del 1 de febrero del 2010</t>
  </si>
  <si>
    <t>Calle 67 # 3 -10 URB. LA CENTRAL SOLEDAD</t>
  </si>
  <si>
    <t>SUGEY CARMENZA OROZCO DEL RIO</t>
  </si>
  <si>
    <t>CENTRO EDUCATIVO RAMON NAVARRO DONADO</t>
  </si>
  <si>
    <t>3/2/2003 hasta 30/11/2011</t>
  </si>
  <si>
    <t>COORDINADORA ACADEMICA</t>
  </si>
  <si>
    <t>YULY CASTAÑO REINA</t>
  </si>
  <si>
    <t>CONTACTAMOS SERVICIOS LTDA</t>
  </si>
  <si>
    <t>23/07/2012 a 23/1/2013</t>
  </si>
  <si>
    <t>FUNDACION RAMON NAVARRO DONADO "FURNADO"</t>
  </si>
  <si>
    <t>FUNDACION PROPUESTA SOCIAL DEL FUTURO</t>
  </si>
  <si>
    <t>007 DEL 9 DE FEBRERO DEL 2011</t>
  </si>
  <si>
    <t>1/180</t>
  </si>
  <si>
    <t>CLAUDIA PATRIA ALVAREZ ARDILA</t>
  </si>
  <si>
    <t>UNION TEMPORAL PRIMERA INFANCIA ATLANTICO 2015</t>
  </si>
  <si>
    <t>CORPORACION DESARROLLO SOCIAL JAIME URQUIJO</t>
  </si>
  <si>
    <t>FUNDACION AMIGOS DE LA COMUNIDAD DE COLOMBIA</t>
  </si>
  <si>
    <t>253 del 21 de enero del 2011</t>
  </si>
  <si>
    <t>CORPORACION DESARROLLO SOCIAL JAIME URQUIJO BARRIOS</t>
  </si>
  <si>
    <t>015 del 4 de enero del 2010</t>
  </si>
  <si>
    <t>352 del 4 de enero del 2012</t>
  </si>
  <si>
    <t>CDI MODALIDAD FAMILIAR DEJANDO HUELLAS</t>
  </si>
  <si>
    <t>DESARROLLO EN MEDIO FAMILIAR</t>
  </si>
  <si>
    <t>CAMPO DE LA CRUZ</t>
  </si>
  <si>
    <t>DALMIS ESTHER CASTRO BURGOS</t>
  </si>
  <si>
    <t>CORPORACION DESARROLLO SOCIAL JAIME URQUIJO BARROS</t>
  </si>
  <si>
    <t>28/03/2013 hasta la fecha</t>
  </si>
  <si>
    <t>MARICELA  HERNANDEZ ACEVEDO</t>
  </si>
  <si>
    <t>1/2/2013 hasta la fecha</t>
  </si>
  <si>
    <t>468  de 5 de diciembre del 2012</t>
  </si>
  <si>
    <t>NAYDUTH ELENA BUSTAMANTE CABALLERO</t>
  </si>
  <si>
    <t>CUC</t>
  </si>
  <si>
    <t>2/5/2009 hasta la fecha</t>
  </si>
  <si>
    <t>DIRECTORA HOGAR INFANTIL HIPODROM</t>
  </si>
  <si>
    <t>YURANIS MARGOTH DE LA CRUZ MENDEZ</t>
  </si>
  <si>
    <t>LICENCIADA EN EDUCACION BÁSICA CON ENFASIS EN CIENCIAS SOCIALES</t>
  </si>
  <si>
    <t>INSSTITUTO MIXTO LAS MORAS
FUNLAMOR</t>
  </si>
  <si>
    <t>10/1/2010 hasta 28/11/2012
5/1/2013 AL 30/11/2014</t>
  </si>
  <si>
    <t>DOCENTE
COORDINADOR PRIMERA INFANCIA</t>
  </si>
  <si>
    <t>YINA PAOLA GONZALEZ GALINDO</t>
  </si>
  <si>
    <t>CONTADURIA PUBLICA</t>
  </si>
  <si>
    <t>CORPORACION UNIVERSITARIA LATINOAMERICANA CUL</t>
  </si>
  <si>
    <t>PERFILES SAS</t>
  </si>
  <si>
    <t>30/9/2014 al 22/11/2014</t>
  </si>
  <si>
    <t>AUXILIAR CONTABLE</t>
  </si>
  <si>
    <t>UNION TEMPORAL SEMBRANDO VALORES 2015</t>
  </si>
  <si>
    <t>FUNDACION MULTIACTIVA LAS MORAS -FUNLAMOR-</t>
  </si>
  <si>
    <t>FUNDACION POR UNA COMUNIDAD DIGNA -FUNPOCODIG</t>
  </si>
  <si>
    <t>FUNPOCODIG</t>
  </si>
  <si>
    <t>009 del 14 de enero del 2011</t>
  </si>
  <si>
    <t>FUMLAMOR</t>
  </si>
  <si>
    <t>2122632 del 28 de agosto del 2012</t>
  </si>
  <si>
    <t>116 del 18 de enero del 2012</t>
  </si>
  <si>
    <t>KM 18 # 3 - 50 Barrio Kenedy</t>
  </si>
  <si>
    <t>CLEMENCIA MARIA ROSADO VILLERO</t>
  </si>
  <si>
    <t>LICENCIADA EN EDUCACION BASICA CON ENFASIS EN CIENCIAS NATURALES Y EDUCACION AMBIENTAL</t>
  </si>
  <si>
    <t>INSTITUCION EDUCATIVA TECNICA INDUSTRIAL SAN ANTONIO DE PADUA</t>
  </si>
  <si>
    <t>Año 2010</t>
  </si>
  <si>
    <t>Tutora Programa Círculos de Aprendizaje</t>
  </si>
  <si>
    <t>JOHANA PATRICIA POLO DE LA HOZ</t>
  </si>
  <si>
    <t>LICENCIADA EN EDUCACION BASICA CON ENFASIS EN MATEMATICAS</t>
  </si>
  <si>
    <t>FUNDACION MULTIACTIVA LAS MORAS</t>
  </si>
  <si>
    <t>1/7/2013 hasta la fecha</t>
  </si>
  <si>
    <t>Coordinadora Primera Infancia</t>
  </si>
  <si>
    <t>|</t>
  </si>
  <si>
    <t>ELIZABETH ESTHER RUA DE LA HOZ</t>
  </si>
  <si>
    <t>COLEGIO PAULO SEXTO EU</t>
  </si>
  <si>
    <t>1/1/2010 a 30/12/2010</t>
  </si>
  <si>
    <t>Coordinadora Pedagógica Primera Infancia</t>
  </si>
  <si>
    <t>VIVIANA LEONOR MESTRE ESTRADA</t>
  </si>
  <si>
    <t>1/2/2014 hasta la fecha</t>
  </si>
  <si>
    <t>Psicóloga</t>
  </si>
  <si>
    <t>207 del 29 de enero del 2013</t>
  </si>
  <si>
    <t>FUNMLAMOR</t>
  </si>
  <si>
    <t>2111342 de 10 de agosto de 2011</t>
  </si>
  <si>
    <t>2122303 del 6 de agosto del 2012</t>
  </si>
  <si>
    <t>1/349</t>
  </si>
  <si>
    <t>NOLIA SILGADO HERRERA</t>
  </si>
  <si>
    <t>PSICOLOGIA</t>
  </si>
  <si>
    <t>5/6/2012 hasta 30/11/2014</t>
  </si>
  <si>
    <t>Coordinador operativo</t>
  </si>
  <si>
    <t>No aporta diploma del 
titulo profesional</t>
  </si>
  <si>
    <t>MIGUEL ROMERO PORTO</t>
  </si>
  <si>
    <t>LICENCIATURA EN EDUCACION BASICA CON ENFASIS EN CIENCIAS SOCIALES</t>
  </si>
  <si>
    <t>INSTITUTO MIXTO LAS MORAS</t>
  </si>
  <si>
    <t>1/6/2011 hasta el 30/6/2013</t>
  </si>
  <si>
    <t>Coordinadora General de Primera Infancia</t>
  </si>
  <si>
    <t>OSIRIS FERNANDEZ HERNANDEZ</t>
  </si>
  <si>
    <t>CONTADURIA PÚBLICA</t>
  </si>
  <si>
    <t>No aporta diploma del 
titulo profesional.  Las certificaciones no son legibles</t>
  </si>
  <si>
    <t>FUNDACION PARA EL DESARROLLO INTEGRAL CRISTO REY DE REYES</t>
  </si>
  <si>
    <t>Institución Educativa Cristo Rey</t>
  </si>
  <si>
    <t>08020 del 13 de octubre del 2009</t>
  </si>
  <si>
    <t>08564 del 25 de febrero del 2011</t>
  </si>
  <si>
    <t>2111226 del 12 de agosto del 2011</t>
  </si>
  <si>
    <t>2121059 del 28 de marzo del 2012</t>
  </si>
  <si>
    <t>2123015 del 28 de septiembre del 2012</t>
  </si>
  <si>
    <t>Institución Educativa Cristo Rey de Reyes</t>
  </si>
  <si>
    <t>2130548 del 7 de marzo del 2013</t>
  </si>
  <si>
    <t>Calle 10D # 4S - 16 Barrio Bellavista</t>
  </si>
  <si>
    <t>1/100</t>
  </si>
  <si>
    <t>JUANA MARIA AMARIS OSPINO</t>
  </si>
  <si>
    <t>INGENIERO DE SISTEMAS CON FORMACION PEDAGOGICA</t>
  </si>
  <si>
    <t>UNIVERSIDAD SAN MARTIN</t>
  </si>
  <si>
    <t>INSTITUCION EDUCATIVA CRISTO REY</t>
  </si>
  <si>
    <t>Años 2011, 2012 y 2013</t>
  </si>
  <si>
    <t>COORDINADORA PAPI</t>
  </si>
  <si>
    <t>YURANIS DEL CASTILLO MOLINA</t>
  </si>
  <si>
    <t>1/8/2011 a 15/12/2011</t>
  </si>
  <si>
    <t>PSICOLOGA DE PRIMERA INFANCIA</t>
  </si>
  <si>
    <t>290 del 13 de septiembre del 2013</t>
  </si>
  <si>
    <t>En ejecución</t>
  </si>
  <si>
    <t>CARMEN ESTEFANIA OSPINO BELEÑO</t>
  </si>
  <si>
    <t>LICENCIADA EN LENGUA CASTELLANA Y COMUNICACIÓN</t>
  </si>
  <si>
    <t>UNIVERSIDAD DE PAMPLONA</t>
  </si>
  <si>
    <t>Año 2006 hasta la fecha</t>
  </si>
  <si>
    <t>COORDINADORA DE PREESCOLAR</t>
  </si>
  <si>
    <t>LOURDES JUDITH SOSA PACHECO</t>
  </si>
  <si>
    <t>LICENCIADA EN EDUCACION BASICA CON ENFASIS EN TECNOLOGIA E INFORMATICA</t>
  </si>
  <si>
    <t>COLEGIO EMANUEL DIOS CON NOSOTROS</t>
  </si>
  <si>
    <t>Febrero del año 2000 hasta 30 de noviembre del 2010</t>
  </si>
  <si>
    <t>CORPORACION RAYOS DE LUZ</t>
  </si>
  <si>
    <t>31, 32, 36, 38</t>
  </si>
  <si>
    <t>ALCALDIA MUNICIPAL DE CHIA</t>
  </si>
  <si>
    <t>2012-CV-018</t>
  </si>
  <si>
    <t>Contrato Adulto Mayor</t>
  </si>
  <si>
    <t>373  del 7 de febrero de 2012</t>
  </si>
  <si>
    <t>468  del 28 de junio de 2012</t>
  </si>
  <si>
    <t>469 del 28 de  junio de 2012</t>
  </si>
  <si>
    <t>514 del 28 de junio del 2012</t>
  </si>
  <si>
    <t>22 del 2010</t>
  </si>
  <si>
    <t>CDI FAMILIAR AMOR Y BIENESTAR</t>
  </si>
  <si>
    <t>Calle 41 # 8A - 03</t>
  </si>
  <si>
    <t>Operador actual</t>
  </si>
  <si>
    <t>CDI FAMILIAR UN NUEVO DIA</t>
  </si>
  <si>
    <t>Calle 54B # 2D - 26</t>
  </si>
  <si>
    <t>CDI INSTITUCIONAL CENTRO EDUCATIVO RAMON NAVARRO DONADO</t>
  </si>
  <si>
    <t>Calle 67 # 3 - 10 Urbanización La Central</t>
  </si>
  <si>
    <t>CDI INSTITUCIONAL FUNMOROBIN</t>
  </si>
  <si>
    <t>Cra 22 # 27 - 40 Ferrocarril</t>
  </si>
  <si>
    <t>CDI PRIMERO DE MAYO</t>
  </si>
  <si>
    <t>Cra 51 # 15 - 76</t>
  </si>
  <si>
    <t>CLAUDIA PATRICIA MORENO HERNÁNDEZ</t>
  </si>
  <si>
    <t>LICENCIADO EN EDUCACIÓN BÁSICA</t>
  </si>
  <si>
    <t>CORPORACIÓN UNIVERSITARIA CENDA</t>
  </si>
  <si>
    <t>Desde 18  de enero del  2010 al 27  de julio del 2011</t>
  </si>
  <si>
    <t>COORDINADORA PROGRAMA PAIPI</t>
  </si>
  <si>
    <t>Verificar diploma. Aparece en la propuesta de 
Corporación Latinoamerica Nueva</t>
  </si>
  <si>
    <t>HUBER EDILBERTO DIAZ CASTIBLANCO</t>
  </si>
  <si>
    <t>LICENCIADO EN EDUCACIÓN FISICA</t>
  </si>
  <si>
    <t>MARTHA TERESA BUITRAGO ACERO</t>
  </si>
  <si>
    <t>PSICOLOGA PAIPI</t>
  </si>
  <si>
    <t>JEIMMY SIERRA GODOY</t>
  </si>
  <si>
    <t>UNIVERSIDAD ANTONIO NARIÑO</t>
  </si>
  <si>
    <t>OSCAR DAVID DIAZ SOTELO</t>
  </si>
  <si>
    <t>UNIVERSIDAD EL BOSQUE</t>
  </si>
  <si>
    <t>EDUARDO LINARES MARIN</t>
  </si>
  <si>
    <t>PSICOLOGO PAIPI</t>
  </si>
  <si>
    <t>Verificar diploma.  Aparece en la propuesta de 
Corporación Latinoamerica Nueva</t>
  </si>
  <si>
    <t>1/600</t>
  </si>
  <si>
    <t>HUBERT MAURICIO NUÑEZ GUTIERREZ</t>
  </si>
  <si>
    <t>ESPECIALISTA EN GERENCIA DE RECURSOS HUMANOS</t>
  </si>
  <si>
    <t>UNIVERSIDAD JORGE TADEO LOZANO</t>
  </si>
  <si>
    <t>No aporta diploma ni acta de grado.  Tarjeta Profesional no es legible</t>
  </si>
  <si>
    <t>LUIS ENRIQUE YAÑEZ GODOY</t>
  </si>
  <si>
    <t>CORPORACION UNIVERSITARIA CENDA</t>
  </si>
  <si>
    <t>COORDINADOR DE PAPI</t>
  </si>
  <si>
    <t>FRANCY MILENA LADINO CALDERON</t>
  </si>
  <si>
    <t>PEDAGOGIA INFANTIL</t>
  </si>
  <si>
    <t>OSCAR HERNAN QUITIAN AREVALO</t>
  </si>
  <si>
    <t>CAROLINA CHAVEZ BELTRAN</t>
  </si>
  <si>
    <t>LICENCIADA EN MUSICA</t>
  </si>
  <si>
    <t>UNIVERSIDAD DEL VALLE</t>
  </si>
  <si>
    <t>CARLOS HERNANDO MENDEZ GARCIA</t>
  </si>
  <si>
    <t>CLAUDIA LORENA SEGURA SABOGAL</t>
  </si>
  <si>
    <t>LICENCIADA EN ARTE DRAMATICA</t>
  </si>
  <si>
    <t>JOSE CABRERA PAZ</t>
  </si>
  <si>
    <t>COOPERATIVA MULTIACTIVA GESTORAS DEL DESARROLLO EN COLOMBIA</t>
  </si>
  <si>
    <t>41, 38, 37</t>
  </si>
  <si>
    <t>COOPERATIVA MULTIACTIVA GESTORAS DEL DESARROLLO DE COLOMBIA</t>
  </si>
  <si>
    <t>064 de 14/01/2011</t>
  </si>
  <si>
    <t>GRUPO 41</t>
  </si>
  <si>
    <t>Se traslapa con el Grupo 38</t>
  </si>
  <si>
    <t>285 de 27/01/2012</t>
  </si>
  <si>
    <t>158 de 28/01/2013</t>
  </si>
  <si>
    <t>Se traslapan 11,2 meses con el contrato 116 de 28/01/2013</t>
  </si>
  <si>
    <t>Calle 10 # 6 - 67 Caracolí</t>
  </si>
  <si>
    <t>FAYDA ESTHER CORONEL MOLINA</t>
  </si>
  <si>
    <t>TECNICO ATENCION INTEGRAL A PRIMERA INFANCIA</t>
  </si>
  <si>
    <t>1/1/2013 a 31/12/2013</t>
  </si>
  <si>
    <t>COORDINADORA PEDAGOGICA DEL CDI</t>
  </si>
  <si>
    <t>BLANCA LUZ TAMARA INELLA</t>
  </si>
  <si>
    <t>UNIVERSIDAD DE LA COSETA</t>
  </si>
  <si>
    <t>1/5/2013 a 31/12/2013</t>
  </si>
  <si>
    <t>221 del 23 de enero del 2012</t>
  </si>
  <si>
    <t>052 del 18 de enero del  2012</t>
  </si>
  <si>
    <t>1/285</t>
  </si>
  <si>
    <t>LUZ OMAIRA AMAYA GIL</t>
  </si>
  <si>
    <t>LICENCIADO EN CIENCIAS DE LA EDUCACIÓN ESPECIALIDAD EN CIENCIAS SOCIALES Y ECONÓMICAS</t>
  </si>
  <si>
    <t>UNIVERSIDAD DEL ATLÁNTICO</t>
  </si>
  <si>
    <t>ESCUELA COMUNAL MIXTA No. 6 VISTA HERMOSA</t>
  </si>
  <si>
    <t>Año 1997 hasta 2013</t>
  </si>
  <si>
    <t>DIRECTORA DOCENTE</t>
  </si>
  <si>
    <t>ARELIS PATRICIA FERNÁNDEZ TABORDA</t>
  </si>
  <si>
    <t>LICENCIADO EN EDUCACIÓN BÁSICA  CON ÉNFASIS EN CIENCIAS  SOCIALES</t>
  </si>
  <si>
    <t>COLEGIO SAN IGNACIO FE Y ALEGRIA
COOPERATIVA GESTORAS DEL DESARROLLO
CENTRO EDUCATIVO MY REAL WORLD SCHOOL</t>
  </si>
  <si>
    <t>14/08/2012 a 13/12/2012
1/2/2013 a 20/12/2013
Años 2008, 2009 y 2011</t>
  </si>
  <si>
    <t>JOAQUIN ANTONIO RICO CAMACHO</t>
  </si>
  <si>
    <t>CONTADOR PÚBLICO</t>
  </si>
  <si>
    <t>CORPORACIÓN UNIVERSITARIA DE LA COSTA</t>
  </si>
  <si>
    <t>COOPERATIVA GESTORAS DEL DESARROLLO</t>
  </si>
  <si>
    <t>1/5/2012 al 30/12/2012</t>
  </si>
  <si>
    <t>TECNICO ADMINISTRATIVO</t>
  </si>
  <si>
    <t>216 de 19/01/2011</t>
  </si>
  <si>
    <t>GRUPO 38</t>
  </si>
  <si>
    <t>Se traslapan 11 meses con el contrato 064 de 14/01/2011</t>
  </si>
  <si>
    <t>434 de 19/10/2012</t>
  </si>
  <si>
    <t>Se traslapan  2,2 meses con el contrato 285 de 27 de enero del 2012</t>
  </si>
  <si>
    <t>116 de 28/01/2013</t>
  </si>
  <si>
    <t xml:space="preserve">Cra 51 # 15 - 76 </t>
  </si>
  <si>
    <t>1/35</t>
  </si>
  <si>
    <t>LISBETH SOFIA PIZARRO FONTALVO</t>
  </si>
  <si>
    <t>LICENCIADO EN PREESCOLAR</t>
  </si>
  <si>
    <t>1/1/2012 a 31/12/2013</t>
  </si>
  <si>
    <t>ERIKA DEL CARMEN SILVERA MORALES</t>
  </si>
  <si>
    <t>UNIVERSIDAD DE LA COSTA</t>
  </si>
  <si>
    <t>1/10/2012 a 31/12/2013</t>
  </si>
  <si>
    <t>105 del 18 de enero del 2012</t>
  </si>
  <si>
    <t>133 del 28 de  enero  del 2013</t>
  </si>
  <si>
    <t>127 de 4/01/2010</t>
  </si>
  <si>
    <t>GRUPO 37</t>
  </si>
  <si>
    <t>498 de 7/12/2012</t>
  </si>
  <si>
    <t>Calle 45A # 7 - 05</t>
  </si>
  <si>
    <t>1/120</t>
  </si>
  <si>
    <t>180 del 20 de enero del 2009</t>
  </si>
  <si>
    <t>GRUPO 37 (NO SE ACREDITAN 8 MESES YA QUE LA FECHA DE EXPERIENCIA  ADICIONAL CONTEMPLA PERIODOS ANTES DEL 30 DE SEPTIEMBRE DEL 2009)</t>
  </si>
  <si>
    <t>FUNDACION INTEGRAL FRANCISCO DE QUEVEDO</t>
  </si>
  <si>
    <t>Colegio Francisco de Quevedo</t>
  </si>
  <si>
    <t>MEN ICETEX</t>
  </si>
  <si>
    <t>08023 del 13 de octubre del 2009</t>
  </si>
  <si>
    <t>08645 del 10 de junio del 2011</t>
  </si>
  <si>
    <t>2111589 del 15 de septiembre del 2011</t>
  </si>
  <si>
    <t>SECRETARIA DE EDUCACION DE MALAMBO</t>
  </si>
  <si>
    <t>011 del 5 de abril del 2010</t>
  </si>
  <si>
    <t>No aporta SIMAT, no certifica cupos de primera infancia, se traslapa con la primera certificación</t>
  </si>
  <si>
    <t>007 del 11 de febrero del 2011</t>
  </si>
  <si>
    <t>08 del 29 de septiembre de 2012</t>
  </si>
  <si>
    <t>Calle 6 #1D #56</t>
  </si>
  <si>
    <t>MARIA EUGENIA ROYERO RUZ</t>
  </si>
  <si>
    <t>LICENCIADA EN EDUCACION BASICA ENFASIS EN ESPAÑOL Y LITERATURA</t>
  </si>
  <si>
    <t>COLEGIO FRANCISCO DE QUEVEDO</t>
  </si>
  <si>
    <t>AÑOS 2008-2012</t>
  </si>
  <si>
    <t>DOCENTE Y COORDINADORA DE PREESCOLAR</t>
  </si>
  <si>
    <t>No especifica fecha inicial y fecha final</t>
  </si>
  <si>
    <t>MARTINEZ PEREZ CASSIANI</t>
  </si>
  <si>
    <t xml:space="preserve">COLEGIO FRANSCISCO DE QUEVEDO
</t>
  </si>
  <si>
    <t>Año 2008 hasta la fecha</t>
  </si>
  <si>
    <t>PSICOLOGO PRIMERA INFANCIA</t>
  </si>
  <si>
    <t>08 del 28 de febrero del 2013</t>
  </si>
  <si>
    <t>No aporta SIMAT.   No se establece el número de cupos en primera infancia</t>
  </si>
  <si>
    <t>028 del 23 de enero del 2014</t>
  </si>
  <si>
    <t>No aporta SIMAT.  No aporta SIMAT.   No se establece el número de cupos en primera infancia</t>
  </si>
  <si>
    <t>1/130</t>
  </si>
  <si>
    <t>CANDELARIA ROCHA DE PAYARES</t>
  </si>
  <si>
    <t>LICENCIADA EN PSICOPEDAGOGIA</t>
  </si>
  <si>
    <t>Año 1985 hasta la fecha</t>
  </si>
  <si>
    <t>DIRECTORA PREESCOLAR</t>
  </si>
  <si>
    <t>INES MARIA COGOLLO FONTALVO</t>
  </si>
  <si>
    <t xml:space="preserve">LICENCIADA EN LENGUA CASTELLANA Y COMUNICACIÓN
</t>
  </si>
  <si>
    <t>COLEGIO DIVINO NIÑO</t>
  </si>
  <si>
    <t>Años 2007-2088 y Años 2009-2011</t>
  </si>
  <si>
    <t>DOCENTE DE PREESCOLAR
COORDINADORA DE PREESCOLAR</t>
  </si>
  <si>
    <t xml:space="preserve">La experiencia aportada corresponde a la fecha en que se desempeñó como Normalista.  </t>
  </si>
  <si>
    <t>FUNDACION MULTIACTIVA ROBINSON DE LA HOZ</t>
  </si>
  <si>
    <t>INSTITUCIÓN EDUCATIVA ROBINSON DE LA HOZ</t>
  </si>
  <si>
    <t>2111339 del 12  de agosto del 2011</t>
  </si>
  <si>
    <t>2111078 del 28 de marzo del 2012</t>
  </si>
  <si>
    <t>2122995 del 20 de septiembre del 2012</t>
  </si>
  <si>
    <t>2130550 del 7 de marzo del 2013</t>
  </si>
  <si>
    <t>305 del 3 de octubre del 2013</t>
  </si>
  <si>
    <t>GISELLA JUDITH ROCHA ACENDRA</t>
  </si>
  <si>
    <t>LICENCIADO EN EDUCACION BASICA CON ENFASIS EN CIENCIAS NATURALES Y EDUCACION AMBIENTAL</t>
  </si>
  <si>
    <t>UNIVERSIDAD DEL MAGDALENA</t>
  </si>
  <si>
    <t>4/10/2013 hasta la fecha</t>
  </si>
  <si>
    <t>COORDINADORA PEDAGOGICA DE PRIMERA INFANCIA</t>
  </si>
  <si>
    <t>KATHERINE MARTINEZ ROJAS</t>
  </si>
  <si>
    <t>15/1/2014 hasta la fecha</t>
  </si>
  <si>
    <t>INSTITUCION EDUCATIVA ROBINSON DE LA HOZ</t>
  </si>
  <si>
    <t>MEN - ICETEX</t>
  </si>
  <si>
    <t>08008 de 2009</t>
  </si>
  <si>
    <t>SECRETARIA DE EDUCACION DE SOLEDAD</t>
  </si>
  <si>
    <t>2013PQR114</t>
  </si>
  <si>
    <t>2014PQR114</t>
  </si>
  <si>
    <t>1/177</t>
  </si>
  <si>
    <t>ARIDES MANUEL PINEDA MERCADO</t>
  </si>
  <si>
    <t>LICENCIADO EN CIENCIAS DE LA EDUCACION ESPECIALIDAD CIENCIAS SOCIALES Y ECONOMICAS</t>
  </si>
  <si>
    <t>Febrero del 2007 hasta la fecha</t>
  </si>
  <si>
    <t>Rector y asesor pedagógico</t>
  </si>
  <si>
    <t>ALVARO MIGUEL ALGARIN ESCORCIA</t>
  </si>
  <si>
    <t>FUNDACIÓN POR UNA MEJOR CALIDAD DE VIDA</t>
  </si>
  <si>
    <t>FUNCOAMI</t>
  </si>
  <si>
    <t>No aporta certificación</t>
  </si>
  <si>
    <t>Calle 16 # 18 - 45 Colegio Santa María Goreti</t>
  </si>
  <si>
    <t>WENDY TATIANA LARA CARROL</t>
  </si>
  <si>
    <t>LICENCIADA EN EDUCACIÓN BASICA CON ENFASIS EN CIENCIAS NATURALES Y EDUCACION AMBIENTAL</t>
  </si>
  <si>
    <t>INSTITUTO NACIONAL DE FORMACION TECNICA PROFESIONAL HUMBERTO VELAZQUEZ GARCIA</t>
  </si>
  <si>
    <t>No aporta certificaciones laborales después del título</t>
  </si>
  <si>
    <t>SELENIA PAOLA CRUZ BOTTO</t>
  </si>
  <si>
    <t>Diciembre del 2012 hasta 30/12/2013</t>
  </si>
  <si>
    <t>PSICOLOGA MODALIDAD FAMILIAR</t>
  </si>
  <si>
    <t>IDALMIS PEDRAZA PEREZ</t>
  </si>
  <si>
    <t>PSICOLOGO SOCIAL COMUNITARIO</t>
  </si>
  <si>
    <t>Julio del 2012 a 15 diciembre del 2013</t>
  </si>
  <si>
    <t xml:space="preserve">PSICOLOGA </t>
  </si>
  <si>
    <t>YULNEIDIS KARINA MEJIA MOREU</t>
  </si>
  <si>
    <t>CAJAMAG</t>
  </si>
  <si>
    <t>Septiembre del 2013 a Septiembre del 2014</t>
  </si>
  <si>
    <t>COORDINADORA PROGRAMA ATENCION INTEGRAL AL MENOR</t>
  </si>
  <si>
    <t>MARIA REBECA GARCIA MONROY</t>
  </si>
  <si>
    <t xml:space="preserve">FUNDACION LA CASA DE LA ABUELA </t>
  </si>
  <si>
    <t>14/6/2013 hasta 14/12/2013</t>
  </si>
  <si>
    <t>Experiencia no relacionado con primera infancia</t>
  </si>
  <si>
    <t>FUNDACION UNIVERSIDAD METROPOLITANA</t>
  </si>
  <si>
    <t>525 del 17 de diciembre del 2012</t>
  </si>
  <si>
    <t>En ejecución Aplica solo hasta el 30/09/2014</t>
  </si>
  <si>
    <t>2122038 del 26 de julio del 2012</t>
  </si>
  <si>
    <t>Se traslapan con el Grupo 16</t>
  </si>
  <si>
    <t>CDI MODALIDAD DESARROLLO INFANTIL EN MEDIO FAMILIAR FORMATE EN FAMILIA</t>
  </si>
  <si>
    <t>JUAN DE ACOSTA</t>
  </si>
  <si>
    <t>No aportan carta de intención</t>
  </si>
  <si>
    <t>CDI MODALIDAD DESARROLLO INFANTIL EN MEDIO FAMILIAR ARMONIA EN FAMILIA</t>
  </si>
  <si>
    <t>NA</t>
  </si>
  <si>
    <t>CDI MODALIDAD DESARROLLO INFANTIL EN MEDIO FAMILIAR SEMILLAS PIOJONERAS</t>
  </si>
  <si>
    <t>PIOJO</t>
  </si>
  <si>
    <t>ANDREA ANDROMEDA GARCIA PUELLO</t>
  </si>
  <si>
    <t>2343 RES. 082568 -06-24-07-06</t>
  </si>
  <si>
    <t>No aporta experiencia laboral en primera infancia</t>
  </si>
  <si>
    <t>DELIA ROSA ARTETA PALACIN</t>
  </si>
  <si>
    <t>LICENCIADO EN EDUCACION INFANTIL</t>
  </si>
  <si>
    <t>JARDIN INFANTIL DINOS</t>
  </si>
  <si>
    <t>Enero del 1996 a Noviembre del 2012</t>
  </si>
  <si>
    <t>DIRECTORA DE JARDIN</t>
  </si>
  <si>
    <t>HAROLD RAFAEL HERNANDEZ CARDENAS</t>
  </si>
  <si>
    <t>CLINICA DE LA COSTA</t>
  </si>
  <si>
    <t>22/2/2010 AL 9/7/2010</t>
  </si>
  <si>
    <t>PRACTICAS DE PSICOLOGIA CLINICA</t>
  </si>
  <si>
    <t>KELYS MARGARITA GUZMAN NORIEGA</t>
  </si>
  <si>
    <t>CENTRO DE REHABILITACION Y APRENDIZAJE INTEGRAL EDUCAR IPS SAS</t>
  </si>
  <si>
    <t>1/11/2012 1/1/2014</t>
  </si>
  <si>
    <t xml:space="preserve">COORDINADORA </t>
  </si>
  <si>
    <t>DELSY MARGARITA VILLA MENA</t>
  </si>
  <si>
    <t>CENTRO MEDICO COGNITIVO E INVESTIGACION</t>
  </si>
  <si>
    <t>23/11/2011 A 26/11/2014</t>
  </si>
  <si>
    <t>LIZETH DIOSELIS OLMOS RODRIGUEZ</t>
  </si>
  <si>
    <t>JULIO 2009 A DICIEMBRE DEL 2010</t>
  </si>
  <si>
    <t>PRACTICAS UNIVERSITARIAS</t>
  </si>
  <si>
    <t>No aporta experiencia laboral relacionada en hoja de vida</t>
  </si>
  <si>
    <t>No presentó propuesta técnica habilitante para el Grupo</t>
  </si>
  <si>
    <t>CE CAMILO</t>
  </si>
  <si>
    <t>225062 del 2 de febrero del 2009</t>
  </si>
  <si>
    <t>CDI MODALIDAD DESARROLLO INFANTIL EN MEDIO FAMILIAR</t>
  </si>
  <si>
    <t>No aporta carta de intención</t>
  </si>
  <si>
    <t>CDI INSTITUCIONAL SIN ARRIENDO CAMINITO DEL SOL</t>
  </si>
  <si>
    <t>PUERTO COLOMBIA</t>
  </si>
  <si>
    <t>MARIA MARGARITA DONADO ESTRADA</t>
  </si>
  <si>
    <t>LICENCIADA EN GESTION EDUCATIVA</t>
  </si>
  <si>
    <t>UNIVERSIDAD DE SAN BUENAVENTURA</t>
  </si>
  <si>
    <t>CENTRO EDUCATIVO CASA SOBRE LA ROCA</t>
  </si>
  <si>
    <t>En el 2012 docente y coordinadora 3 meses</t>
  </si>
  <si>
    <t>Establecer períodos exactos de certificación</t>
  </si>
  <si>
    <t>08290 del 29 de junio del 2010</t>
  </si>
  <si>
    <t>2122562 del 28 de agosto del 2012</t>
  </si>
  <si>
    <t>Traslapado con el Grupo 3</t>
  </si>
  <si>
    <t>2121591 del 28 de mayo del 2012</t>
  </si>
  <si>
    <t>2121590 del 28 de mayo del 2012</t>
  </si>
  <si>
    <t>2.36</t>
  </si>
  <si>
    <t>2121587 del 30 de mayo del 2012</t>
  </si>
  <si>
    <t>2122559 del 28 de agosto del 2012</t>
  </si>
  <si>
    <t>2121585 del 30 de mayo del 2012</t>
  </si>
  <si>
    <t>VANESSA MARGARITA AHUMADA CASTRO</t>
  </si>
  <si>
    <t>PSICOLOGA
LICENCIADA EN LENGUA CASTELLANA Y COMUNICACIÓN</t>
  </si>
  <si>
    <t>UNIVERSIDAD METROPOLITANA
UNIVERSIDAD DE PAMPLONA</t>
  </si>
  <si>
    <t>27/01/2012
9/10/2010</t>
  </si>
  <si>
    <t>FUNDACION DESARROLLO Y VIDA
FUNDACION SOCIAL UNIDOS POR LOS MUNICIPIOS</t>
  </si>
  <si>
    <t>01/06/2013 a 31/12/2013
10/2/2012 a 1/8/2014</t>
  </si>
  <si>
    <t>COORDINADORA PROGRAMA PRIMERA INFANCIA</t>
  </si>
  <si>
    <t>JAVIER DE LA HOZ SARMIENTO</t>
  </si>
  <si>
    <t xml:space="preserve">PSICOLOGO </t>
  </si>
  <si>
    <t>COMISARIA DE FAMILIA DE MALAMBO
ACOPI ATLANTICO</t>
  </si>
  <si>
    <t xml:space="preserve">21/1/2010 a 21/9/2010
Desde el año 2013 hasta la actualidad
</t>
  </si>
  <si>
    <t>08289 del 29 de junio del 2010</t>
  </si>
  <si>
    <t>Traslapado con el Grupo 10</t>
  </si>
  <si>
    <t>2121581 del 30 de mayo del 2012</t>
  </si>
  <si>
    <t>Traslapado con el Grupo 16</t>
  </si>
  <si>
    <t>2121584 del 28 de mayo del 2012</t>
  </si>
  <si>
    <t>Traslado con el Grupo 16</t>
  </si>
  <si>
    <t>2121558 del 28 de agosto del 2012</t>
  </si>
  <si>
    <t>Traslapado con el Grupo 16 y el Grupo 3</t>
  </si>
  <si>
    <t>2121589 del 29 de junio del 2012</t>
  </si>
  <si>
    <t>2121580 del 30 de mayo del 2012</t>
  </si>
  <si>
    <t>2121565 del 28 de agosto del 2012</t>
  </si>
  <si>
    <t>524 del 17 de diciembre del 2012</t>
  </si>
  <si>
    <t>2121582 del 4 de junio del 2012</t>
  </si>
  <si>
    <t>Se traslapa con el Grupo 16</t>
  </si>
  <si>
    <t>2121586 del 26 de junio del 2012</t>
  </si>
  <si>
    <t>FUNDACION FORMANDO LA NIÑEZ PARA DESARROLLAR ADULTOS</t>
  </si>
  <si>
    <t>297 del  3 de octubre del 2013</t>
  </si>
  <si>
    <t>FUNDACION FORMANDO LA NIÑEZ PARA DESARROLLAR ADULTO</t>
  </si>
  <si>
    <t>Centro Educativo Universidad del Saber</t>
  </si>
  <si>
    <t>CONVENIO AD-012010</t>
  </si>
  <si>
    <t>Colegio Mixto La Unión</t>
  </si>
  <si>
    <t>CONVENIO AD-022010</t>
  </si>
  <si>
    <t>CALLE 32 C N° 15G-58 BARRIO EL OASIS</t>
  </si>
  <si>
    <t>DASMI CASTRO GONZÁLEZ</t>
  </si>
  <si>
    <t>LICENCIADA EN CIENCIAS SOCIALES Y ECONOMICAS</t>
  </si>
  <si>
    <t>30 DE MARZO DE 1990</t>
  </si>
  <si>
    <t>FONAPADUL</t>
  </si>
  <si>
    <t>MARTHA DEL CARMEN ZERDA VERGARA</t>
  </si>
  <si>
    <t>PSICÓLOGA</t>
  </si>
  <si>
    <t>UNIVERSIDAD SIMÓN BOLÍVAR</t>
  </si>
  <si>
    <t>24 JULIO DEL 2013</t>
  </si>
  <si>
    <t>1/10/2013 hasta la fecha</t>
  </si>
  <si>
    <t>PROFESIONAL DE APOYO PSICOLÓGICO</t>
  </si>
  <si>
    <t>FUNDACIÓN FORMANDO LA NIÑEZ PARA  DESARROLLAR ADULTOS</t>
  </si>
  <si>
    <t>FUNDACIÓN FORMANDO LA NIÑEZ PARA DESARROLLAR ADULTOS</t>
  </si>
  <si>
    <t>2130467 DEL 13 DE FEBRERO DEL 2013</t>
  </si>
  <si>
    <t>2120999 DEL  24 DE SEPTIEMBRE DEL 2012</t>
  </si>
  <si>
    <t>211271 DEL 16 DE AGOSTO DEL 2011</t>
  </si>
  <si>
    <t>08021   DEL 13 DE OCTUBRE DEL 2009</t>
  </si>
  <si>
    <t>FREDYS DE JESUS GARCIA SIERRA</t>
  </si>
  <si>
    <t>ESPECIALISTA  EN GERENCIA SOCIAL Y MAGISTER EN DESARROLLO SOCIAL</t>
  </si>
  <si>
    <t>Agosto de 1996 hasta el 2012</t>
  </si>
  <si>
    <t>COORDINADOR DE PROYECTOS</t>
  </si>
  <si>
    <t>CARMEN TERESA RICAURTE CANEDO</t>
  </si>
  <si>
    <t>CENTRO EDUCATIVO UNIVERSIDAD DEL SABER</t>
  </si>
  <si>
    <t>UNIÓN TEMPORAL UNIDOS POR LA PRIMERA  INFANCIA  DE SOLEDAD "UNISOL"</t>
  </si>
  <si>
    <t>FUNDACIÓN MULTIACTIVA SAN JUAN BOSCO</t>
  </si>
  <si>
    <t>FUNDACIÓN SALUD Y AYUDA PARA LOS NECESITADOS</t>
  </si>
  <si>
    <t>CENTRO EDUCATIVO SAN JUAN BOSCO DE SOLEDAD</t>
  </si>
  <si>
    <t>08239  DEL 30 DE MARZO DEL 2010</t>
  </si>
  <si>
    <t>2122598 DEL 28 DE AGOSTO DEL 2012</t>
  </si>
  <si>
    <t>2130468 DEL 6 DE MARZO DEL 2013</t>
  </si>
  <si>
    <t>FUNDACIÓN SALUD Y AYUDA PARA LOS NECESITADOS "FUNSANES"</t>
  </si>
  <si>
    <t>224 DE 15 DE AGOSTO DEL 2013</t>
  </si>
  <si>
    <t>EN EJECUCIÓN</t>
  </si>
  <si>
    <t>CARRERA 20 N° 13 -22 BARRIO CENTRO  SOLEDAD</t>
  </si>
  <si>
    <t>CDI INSTITUCIONAL SIN  ARRIENDO</t>
  </si>
  <si>
    <t>CALLE 61 A N° 13-70 BARRIO ORIENTAL</t>
  </si>
  <si>
    <t>CALLE 20 N° 24A-16 BARRIO ORIENTAL</t>
  </si>
  <si>
    <t>CLARA CECILIA CABRERA CASTRO</t>
  </si>
  <si>
    <t>FUNDACION MULTIACTIVA SAN JUAN BOSCO</t>
  </si>
  <si>
    <t>Enero del 2012 a Abril del 2014</t>
  </si>
  <si>
    <t>ALVARO ANDRES PALMESANO MONTESINO</t>
  </si>
  <si>
    <t>Enero del 2011 hasta Agosto del 2014</t>
  </si>
  <si>
    <t>COORDINADOR DE PRIMERA INFANCIA</t>
  </si>
  <si>
    <t>EVELYN DE JESUS ORTEGA GONZALEZ</t>
  </si>
  <si>
    <t>FUNDACION COLOMBIANA DE DESARROLLO SOCIAL</t>
  </si>
  <si>
    <t>4/10/2013 a 15/12/2013
15/1/2014 a 31/10/2014</t>
  </si>
  <si>
    <t>PSICORIENTADORA DE PRIMERA INFANCIA</t>
  </si>
  <si>
    <t>JULIETH INDIRA SIERRA FIGUEROA</t>
  </si>
  <si>
    <t>Enero del 2013 hasta Agosto de 2014</t>
  </si>
  <si>
    <t>CENTRO EDUCATIVO SAN JUAN BOSCO</t>
  </si>
  <si>
    <t>SECRETARIA DE EDUCACIÓN MUNICIPAL</t>
  </si>
  <si>
    <t>0039 del  1 de marzo del 2012</t>
  </si>
  <si>
    <t>25-2013PQR95 del  4 de Marzo del 2013</t>
  </si>
  <si>
    <t>2130469 del 6/3/2013</t>
  </si>
  <si>
    <t>1/350</t>
  </si>
  <si>
    <t>LINA ISABEL CUELLO JULIO</t>
  </si>
  <si>
    <t>FUNSAJUBO</t>
  </si>
  <si>
    <t>Enero del 2012 a Marzo del 2014</t>
  </si>
  <si>
    <t>DOCENTE PRIMERA INFANCIA</t>
  </si>
  <si>
    <t>JULIO CESAR CASTRO DOMINGUEZ</t>
  </si>
  <si>
    <t>LICENCIADO EN EDUCACION FISICA</t>
  </si>
  <si>
    <t>Enero del 2012 a Mayo del 2014</t>
  </si>
  <si>
    <t>ANGIE INMACULADA GARCERAN BOVEA</t>
  </si>
  <si>
    <t>POLITECNICO COSTA ATLANTICA</t>
  </si>
  <si>
    <t>Enero del 2011 hasta Septiembre del 2014</t>
  </si>
  <si>
    <t>UNIÓN TEMPORAL UNIDOS CON AMOR POR EL BIENESTAR DE LOS NIÑOS Y NIÑAS "UNABIEN"</t>
  </si>
  <si>
    <t>FUNDACIÓN MULTIACTIVA ROBINSON DE LA HOZ</t>
  </si>
  <si>
    <t>MEN- ICETEX</t>
  </si>
  <si>
    <t>08045 del 13 de octubre del 2009</t>
  </si>
  <si>
    <t>INSTITUCIÓN EDUCATIVA ROBINSON DE LA HOZ EMPRESA UNIPERSONAL</t>
  </si>
  <si>
    <t>2123775  del 22 de octubre  del 2012</t>
  </si>
  <si>
    <t>2130549 del 7 de marzo del 2013</t>
  </si>
  <si>
    <t>306 del 3 de octubre del 2013</t>
  </si>
  <si>
    <t>CDI INSTITUCIONAL CON ARRIENDO SEMILLITAS DE AMOR II</t>
  </si>
  <si>
    <t>Cra 23 # 19 - 45 Barrio El Pradito de Sabanalarga</t>
  </si>
  <si>
    <t>CDI INSTITUCIONAL CON ARRIENDO SEMILLITAS DE AMOR I</t>
  </si>
  <si>
    <t>Cra 16 # 9 -86 Barrio Kenedy Sabanalarga</t>
  </si>
  <si>
    <t>CDI INSTITUCIONAL CON ARRIENDO SEMILLITAS DE AMOR III</t>
  </si>
  <si>
    <t>Cra 24 # 17-101 Barrio El Pradito de Sabanalarga</t>
  </si>
  <si>
    <t>CDI INSTITUCIONAL CON ARRIENDO SEMILLITAS DE AMOR IV</t>
  </si>
  <si>
    <t>Cra 6 # 6 -  142 Barrio Principal de Sabanalarga</t>
  </si>
  <si>
    <t>MIREYA MURE BELEÑO</t>
  </si>
  <si>
    <t>39/11/1999</t>
  </si>
  <si>
    <t>18/1/2010 hasta la actualidad</t>
  </si>
  <si>
    <t>VIRINIS BELTRAN MELGAREJO</t>
  </si>
  <si>
    <t>14/10/2013 hasta la fecha</t>
  </si>
  <si>
    <t xml:space="preserve">COORDINADORA PEDAGOGICA </t>
  </si>
  <si>
    <t>INSTITUTO COLOMBIANO DE EDUCACION TECNICA ICETEC</t>
  </si>
  <si>
    <t>7/6/2011 hasta 18/5/2012</t>
  </si>
  <si>
    <t>COORDINADORA PEDAGOGICA PAIPI</t>
  </si>
  <si>
    <t>1/4/2009 hasta 30/8/2009</t>
  </si>
  <si>
    <t>7/11/2012 hasta 28/6/2013</t>
  </si>
  <si>
    <t>ALMA DELIA BARRIOS CABARCAS</t>
  </si>
  <si>
    <t>1605-RES-08-1500-99 del 26 de noviembre de 1999</t>
  </si>
  <si>
    <t>18/1/2010 hasta la fecha</t>
  </si>
  <si>
    <t>PROFESIONAL DE APOYO PSICOSOCIAL PROGRAMA PRIMERA INFANCIA</t>
  </si>
  <si>
    <t>HEYDI MERCEDES LLERENA SANCHEZ</t>
  </si>
  <si>
    <t>133895 del 3 de junio del 2013</t>
  </si>
  <si>
    <t xml:space="preserve">INSTITUCION EDUCATIVA ROBINSON DE LA HOZ </t>
  </si>
  <si>
    <t>082034 del 5 de octubre del 2012</t>
  </si>
  <si>
    <t>082094 del 5 de octubre del 2012</t>
  </si>
  <si>
    <t>2121611 del 23 de mayo del 2012</t>
  </si>
  <si>
    <t>2123758 del 16 de octubre del 2012</t>
  </si>
  <si>
    <t>1/409</t>
  </si>
  <si>
    <t>JORGE LUIS RODRIGUEZ MARTINEZ</t>
  </si>
  <si>
    <t>LICENCIADO EN EDUCACION BASICA CON ENFASIS EN EDUCACION FISICA, RECREACION Y DEPORTES</t>
  </si>
  <si>
    <t>18/01/2010 hasta la fecha</t>
  </si>
  <si>
    <t>COORDINADOR EN EL PROGRAMA DE PRIMERA INFANCIA</t>
  </si>
  <si>
    <t>DANIEL JOSE CONSUEGRA MARES</t>
  </si>
  <si>
    <t>LICENCIADO EN EDUCACION BASICA CON ENFASIS EN HUMANIDADES Y LENGUA CASTELLANA</t>
  </si>
  <si>
    <t>PROFESIONAL PEDAGOGICO EN PRIMERA INFANCIA</t>
  </si>
  <si>
    <t>ARQUIMEDES JOSE ESCORCIA BARRIOS</t>
  </si>
  <si>
    <t>6279 del 11 de julio de 1984</t>
  </si>
  <si>
    <t>AUXILIAR ADMINISTRATIVO</t>
  </si>
  <si>
    <t>UNIÓN TEMPORAL CONSTRUYENDO PROSPERIDAD SOCIAL Y BIENESTAR INTEGRAL EN LOS NIÑOS Y NIÑAS</t>
  </si>
  <si>
    <t>FUNDACION SEMILLAS DE PROSPERIDAD</t>
  </si>
  <si>
    <t>FUNDACION PARA EL FOMENTO DE LA DEMOCRACIA, EL DESARROLLO SOCIAL Y LA ECOLOGIA -FUNDESOE</t>
  </si>
  <si>
    <t>1, 2. 3. 5, 13, 25, 27</t>
  </si>
  <si>
    <t>219 del 20 de enero del 2009</t>
  </si>
  <si>
    <t>FUNDACION PARA EL FOMENTO DE LA DEMOCRACIA, EL DESARROLLO SOCIAL Y LA ECOLOGIA -FUNDESOE-</t>
  </si>
  <si>
    <t>2121007 del 27 de marzo del 2012</t>
  </si>
  <si>
    <t>089 del 4 de enero del 2010</t>
  </si>
  <si>
    <t>CDI DESARROLLO EN MEDIO FAMILIAR PRIMERA INFANCIA TUBARA</t>
  </si>
  <si>
    <t>Calle 9 No. 4 - 67 Barrio Centro</t>
  </si>
  <si>
    <t>CDI DESARROLLO EN MEDIO FAMILIAR GESTANDO VIDA</t>
  </si>
  <si>
    <t>MARYORIS ROLONG BELTRÁN</t>
  </si>
  <si>
    <t>LICENCIADO EN EDUCACIÓN BÁSCIA CON ÉNFASIS EN HUMANIDADES Y  LENGUA CASTELLANA</t>
  </si>
  <si>
    <t>FUNDACIÓN ANTONIO NARIÑO</t>
  </si>
  <si>
    <t>01/01/2012 hasta el 31/12/2013</t>
  </si>
  <si>
    <t>DIRECTORA</t>
  </si>
  <si>
    <t>AMIRA SOFIA MENDOZA VARGAS</t>
  </si>
  <si>
    <t>LICENCIADO EN EDUCACIÓN PREESCOLAR</t>
  </si>
  <si>
    <t>CORPORACION INSTITUTO DE ARTES Y CIENCIAS CIAC</t>
  </si>
  <si>
    <t>FUNDESOE</t>
  </si>
  <si>
    <t>DENIS MARIA CASTRO BLANCO</t>
  </si>
  <si>
    <t>No aporta</t>
  </si>
  <si>
    <t>JASIVE IENS CHARRIS MANZUR</t>
  </si>
  <si>
    <t>FUNDACION ANTONIO NARIÑO</t>
  </si>
  <si>
    <t>1/1/2010 hasta 1/1/2011</t>
  </si>
  <si>
    <t>YESENIA DEL CARMEN VARGAS CARRASQUILLA</t>
  </si>
  <si>
    <t>1/2/2009 al 1/3/2010</t>
  </si>
  <si>
    <t>DIANA CAROLINA DURAN AYALA</t>
  </si>
  <si>
    <t>FUNDACION EDUCACION PARA TODOS APRENDO</t>
  </si>
  <si>
    <t>1/5/2011 a 1/2/2014</t>
  </si>
  <si>
    <t>FONDESOE</t>
  </si>
  <si>
    <t>08302 del 2010</t>
  </si>
  <si>
    <t>046 del 18 de enero del 2012</t>
  </si>
  <si>
    <t>1/578</t>
  </si>
  <si>
    <t>DELIA BAYONA BARROS</t>
  </si>
  <si>
    <t>FUNDESOE
FUNDACION ANTONIO NARIÑO</t>
  </si>
  <si>
    <t xml:space="preserve">1/10/2013 hasta la fecha
Enero del 2011 hasta 2012
</t>
  </si>
  <si>
    <t>No Establece fecha de inicio.  No establece rango de fechas</t>
  </si>
  <si>
    <t>CARMEN CECILIA MIRANDA PANIZA</t>
  </si>
  <si>
    <t>LICENCIADA EN EDUCACION BASICA CON ENFASIS EN CIENCIAS SOCIALES</t>
  </si>
  <si>
    <t>COLEGIO MIXTO ANTONIO NARIÑO</t>
  </si>
  <si>
    <t>9/1/2009 hasta marzo del 2011</t>
  </si>
  <si>
    <t>No se establece fecha de terminación</t>
  </si>
  <si>
    <t>JONY TORREGROSA DE LA CRUZ</t>
  </si>
  <si>
    <t>Enero 2012 hasta la fecha</t>
  </si>
  <si>
    <t>REVISOR FISCAL</t>
  </si>
  <si>
    <t>334 del 30 de enero del 2009</t>
  </si>
  <si>
    <t>031 del 4 de enero del 2010</t>
  </si>
  <si>
    <t>2123474 del 28 de septiembre del 2012</t>
  </si>
  <si>
    <t>CDI DESARROLLO EN MEDIO FAMILIAR LAZOS CON AMOR</t>
  </si>
  <si>
    <t>Carrera 22 # 9A - 27 La Floresta</t>
  </si>
  <si>
    <t>CDI DESARROLLO EN MEDIO FAMILIAR SEMILLAS GALAPERAS</t>
  </si>
  <si>
    <t>Calle 10 # 20 - 93 Mundo Feliz</t>
  </si>
  <si>
    <t>AURA MARIA VILORIA SANDOVAL</t>
  </si>
  <si>
    <t>Septiembre del 2014</t>
  </si>
  <si>
    <t xml:space="preserve">FUNDACION SEMILLAS DE PROSPERIDAD
HOGAR INFANTIL GALAPA
FUNDACION PLAN
</t>
  </si>
  <si>
    <t>1/10/2013 hasta la fecha
1/2/2013 a 16/6/2013
1/9/2012 a 15/3/2013</t>
  </si>
  <si>
    <t>YORIS ANTONIO PEREZ PEREIRA</t>
  </si>
  <si>
    <t>LICENCIADO EN EDUCACIÓN BASICA CON ENFASIS EN HUMANIDADES Y LENGUA CASTELLANA</t>
  </si>
  <si>
    <t>GIMNASIO LAS AMERICAS
FUNDACION ANTONIO NARIÑO</t>
  </si>
  <si>
    <t>2008-2009
Enero de 2009 a Diciembre de 2010</t>
  </si>
  <si>
    <t>JANER TATIANA ROA DE LA HOZ</t>
  </si>
  <si>
    <t>FUNDACION PACTOS</t>
  </si>
  <si>
    <t>2006, 2007, 208 y 2010</t>
  </si>
  <si>
    <t>EDUCADOR FAMILIAR</t>
  </si>
  <si>
    <t>CLAUDIA LILIANA VARGAS COBA</t>
  </si>
  <si>
    <t xml:space="preserve">FUNDACION SEMILLAS DE PROSPERIDAD </t>
  </si>
  <si>
    <t>Mayo de 2014 hasta la fecha</t>
  </si>
  <si>
    <t>COORDINADORA DE CDI</t>
  </si>
  <si>
    <t>SIBERIES BLERIS MOLINA ANGULO</t>
  </si>
  <si>
    <t>INSTITUTO BADEN POWEL</t>
  </si>
  <si>
    <t>2012 hasta noviembre</t>
  </si>
  <si>
    <t>LAURA MARCELA ALVAREZ JIMENEZ</t>
  </si>
  <si>
    <t>LICENCIADA EN PSICOLOGIA Y PEDAGOGIA</t>
  </si>
  <si>
    <t>UNIVERSIDAD PEDAGOGICA NACIONAL</t>
  </si>
  <si>
    <t>SEMILLAS DE AMOR</t>
  </si>
  <si>
    <t>Mayo del 2011 hasta enero del 2012</t>
  </si>
  <si>
    <t xml:space="preserve">INTERVENCION PEDAGOGICA Y TERAPEUTICA CON NIÑOS </t>
  </si>
  <si>
    <t>070 del 18 de enero del 2012</t>
  </si>
  <si>
    <t>080 del 23 de enero del 2013</t>
  </si>
  <si>
    <t>08075 del 2009</t>
  </si>
  <si>
    <t>COORDINADOR COORDINADOR GENERAL DEL PROYECTO POR CADA MIL CUPOS OFERTADOS O FRACIÓN INFERIOR</t>
  </si>
  <si>
    <t>CARMEN CECILIA OLIVERO MURILLO</t>
  </si>
  <si>
    <t>CORPORACION INSTITUTO DE ARTES Y CIENCIA</t>
  </si>
  <si>
    <t>Julio 2013 a la fecha</t>
  </si>
  <si>
    <t>COORDINADORA GENERAL</t>
  </si>
  <si>
    <t>MARTA CECILIA SARMIENTO ECHEVERRIA</t>
  </si>
  <si>
    <t>2/7/2012 hasta la fecha</t>
  </si>
  <si>
    <t>DONALDO BUJATO ANGULO</t>
  </si>
  <si>
    <t>TECNICO LABORAL EN ADMINISTRACION DE EMPRESAS</t>
  </si>
  <si>
    <t>1/12/2013 hasta la fecha</t>
  </si>
  <si>
    <t>ASISTENTE FINANCIERO</t>
  </si>
  <si>
    <t>059 del 20 de enero del 2009</t>
  </si>
  <si>
    <t>179 del 4 de enero del 2010</t>
  </si>
  <si>
    <t>2111556 del 15/09/2011</t>
  </si>
  <si>
    <t>CDI DESARROLLO EN MEDIO FAMILIAR SEMILLAS PIOJONERAS</t>
  </si>
  <si>
    <t>Calle 12 # 11 - 41 barrio Los Olivos</t>
  </si>
  <si>
    <t>CDI DESARROLLO EN MEDIO FAMILIAR FORMATE EN FAMILIA</t>
  </si>
  <si>
    <t>San José de Saco</t>
  </si>
  <si>
    <t>CDI DESARROLLO EN MEDIO FAMILIAR ARMONIA FAMILIAR</t>
  </si>
  <si>
    <t>Calle 7 # 2 - 20 Barrio Iglesia Juan de Acosta</t>
  </si>
  <si>
    <t>ADRIANA MARIA BAYNES BAYONA</t>
  </si>
  <si>
    <t>COMUNICADORA SOCIAL-PERIODISMO CON ENFASIS EN COMUNICACIÓN ORGANIZACIONAL</t>
  </si>
  <si>
    <t>INSTITUTO SANTA MARTA</t>
  </si>
  <si>
    <t>2/2/2010 al 3/11/2013</t>
  </si>
  <si>
    <t>COORDINADORA DE DOCENTES DE PREESCOLAR</t>
  </si>
  <si>
    <t>DILIA ESTHER JIMENEZ GOENAGA</t>
  </si>
  <si>
    <t>Septiembre 2013 hasta la fecha</t>
  </si>
  <si>
    <t>MARIA INES PADILLA CORONEL</t>
  </si>
  <si>
    <t>Enero del 2013 hasta julio del 2014</t>
  </si>
  <si>
    <t>MONICA LIZETH ORTIZ CACERES</t>
  </si>
  <si>
    <t>Enero del 2014 hasta la fecha</t>
  </si>
  <si>
    <t>ENILSA JUDITH MOLINARES ROJAS</t>
  </si>
  <si>
    <t>LUZ AMANDA POLO PEDROZO</t>
  </si>
  <si>
    <t>129086 del 27 de junio del 2012</t>
  </si>
  <si>
    <t>9/1/2014 hasta la fecha</t>
  </si>
  <si>
    <t>526 del 18 de diciembre del 2012</t>
  </si>
  <si>
    <t>180 del 4 de enero del 2010</t>
  </si>
  <si>
    <t>1/540</t>
  </si>
  <si>
    <t>CATALINA BERRIO PALOMINO</t>
  </si>
  <si>
    <t>LICENCIADO EN EDUCACION ARTISTICA</t>
  </si>
  <si>
    <t>COLEGIO ANTONIO NARIÑO</t>
  </si>
  <si>
    <t>Enero del 2011 hasta Marzo del 2013</t>
  </si>
  <si>
    <t>MARTHA ISABEL QUIROZ ARRIETA</t>
  </si>
  <si>
    <t>COLEGIO METROPOLITANO DE BARRANQUILLA</t>
  </si>
  <si>
    <t>Junio 8 del 2005 al 17 de junio del 2010</t>
  </si>
  <si>
    <t>MARIO JULIO BARRAZA NIEBLES</t>
  </si>
  <si>
    <t>1/12/2012 hasta 1/12/2013</t>
  </si>
  <si>
    <t>2121005 del 28 de marzo del 2012</t>
  </si>
  <si>
    <t>308 del 28 de enero del 2011</t>
  </si>
  <si>
    <t>CDI DESARROLLO INFANTIL  SIN ARRIENDO MI PRIMER HOGAR</t>
  </si>
  <si>
    <t xml:space="preserve">INSTITUCIONAL </t>
  </si>
  <si>
    <t>Calle 11 # 11-73 Barrio Salón Azul Galapa</t>
  </si>
  <si>
    <t>CDI DESARROLLO INFANTIL SIN ARRIENDO MI PRIMER HOGAR</t>
  </si>
  <si>
    <t>Vereda Alpes de Sevilla</t>
  </si>
  <si>
    <t>CDI DESARROLLO INFANTIL SIN ARRIENDO JESUS DE LA BUENA ESPERANZA PALUHATO</t>
  </si>
  <si>
    <t>Galapa Casa Comunitaria Corregimiento de Paluhato</t>
  </si>
  <si>
    <t xml:space="preserve">SERGIO WANNER MENDOZA </t>
  </si>
  <si>
    <t>LICENCIADO EN EDUCACIÓN BÁSICA CON ÉNFASIS EN HUMANIDADES Y LENGUA CASTELLANA</t>
  </si>
  <si>
    <t>30 DE JUNIO DEL 2006</t>
  </si>
  <si>
    <t>DESDE ENERO DEL 2012 HASTA MARZO DEL 2013</t>
  </si>
  <si>
    <t>DIRECTOR</t>
  </si>
  <si>
    <t>YOELIS OLIVO DE LA CRUZ</t>
  </si>
  <si>
    <t>UNIVERSIDAD  DE PAMPLONA</t>
  </si>
  <si>
    <t>22 DE MARZO DEL 2011</t>
  </si>
  <si>
    <t>ENERO DEL 2010 HASTA EL MARZO DEL 2011</t>
  </si>
  <si>
    <t>LUIS GUILLERMO QUINTERO CRUZ</t>
  </si>
  <si>
    <t>PSICÓLOGO</t>
  </si>
  <si>
    <t>UNIVERSIDAD DEL SINÚ</t>
  </si>
  <si>
    <t>5 DE DICIEMBRE DEL 2012</t>
  </si>
  <si>
    <t>FUNBASOL</t>
  </si>
  <si>
    <t>1 DE JULIO DEL 2013 AL 10 DE JULIO DEL 2014</t>
  </si>
  <si>
    <t>LUCILA CRISTANCHO DE SIERRA</t>
  </si>
  <si>
    <t>UNIVERSIDAD NACIONAL ABIERTA  Y  A DISTANCIA</t>
  </si>
  <si>
    <t>30 de Agosto del 2012</t>
  </si>
  <si>
    <t>UNION TEMPORAL ALIMENTACION CARIBE</t>
  </si>
  <si>
    <t>03/01/2011 al 3/12/2011</t>
  </si>
  <si>
    <t>083 DEL 20/1/2009</t>
  </si>
  <si>
    <t>002 DEL 14/1/2011</t>
  </si>
  <si>
    <t>267 DEL 1/8/2014</t>
  </si>
  <si>
    <t>1/405</t>
  </si>
  <si>
    <t>ANA MERCEDES LABORDE PONCE</t>
  </si>
  <si>
    <t>14/1/2011 hasta la fecha</t>
  </si>
  <si>
    <t>JULIET DEL CARMEN CAICEO MACHACON</t>
  </si>
  <si>
    <t>COLEGIO SAN NICOLAS DE TOLENTINO</t>
  </si>
  <si>
    <t>Desde 1993 al año 1997</t>
  </si>
  <si>
    <t>DOCENTE EDUCACION PREESCOLAR</t>
  </si>
  <si>
    <t>LUIS HORTENCIO PERALTA GOMEZ</t>
  </si>
  <si>
    <t>1/11/2012 hasta la fecha</t>
  </si>
  <si>
    <t>CONTADOR</t>
  </si>
  <si>
    <t>030 DEL 4/1/2010</t>
  </si>
  <si>
    <t>084 DEL 14/1/2011</t>
  </si>
  <si>
    <t>2121006 DEL 28 DE MARZO DEL 2012</t>
  </si>
  <si>
    <t>CDI DESARROLLO INFANTIL LOS ANDES</t>
  </si>
  <si>
    <t>Calle 60 # 27 - 46 Barrio Andes de Barranquilla</t>
  </si>
  <si>
    <t>DORIS CECILIA PACHECO ALGARIN</t>
  </si>
  <si>
    <t>Enero 2010 hasta Marzo del 2011</t>
  </si>
  <si>
    <t>ELOISA ISABEL CORTINA YEPES</t>
  </si>
  <si>
    <t>Enero del 2012 a Enero del 2013</t>
  </si>
  <si>
    <t>COORDINADORA EDUCATIVA</t>
  </si>
  <si>
    <t>2111554 del 15/9/2011</t>
  </si>
  <si>
    <t>173 del 29/01/2013</t>
  </si>
  <si>
    <t>099 del 18/01/2012</t>
  </si>
  <si>
    <t>ARMANDO DE JESUS BOTTO CAMACHO</t>
  </si>
  <si>
    <t>Abril del 2010 hasta Mayo del 2012</t>
  </si>
  <si>
    <t>DINA LUZ TORREGROSA RIVALDO</t>
  </si>
  <si>
    <t>Desde el 14/1/2012 hasta la fecha</t>
  </si>
  <si>
    <t>IVON ATENCIO BETTER</t>
  </si>
  <si>
    <t>Desde el 23/7/2012 al 18/7/2013</t>
  </si>
  <si>
    <t>2122965 del 13/9/2012</t>
  </si>
  <si>
    <t>En proceso de liquidación</t>
  </si>
  <si>
    <t>007 del 19/01/2009</t>
  </si>
  <si>
    <t>042 del 14/1/2011</t>
  </si>
  <si>
    <t>CDI CON ARRIENDO MANATI</t>
  </si>
  <si>
    <t>Carrera 5D #41-175 Barrio Cerezal Manati</t>
  </si>
  <si>
    <t>CDI CON ARRIENDO CARRETO</t>
  </si>
  <si>
    <t>Candelaria</t>
  </si>
  <si>
    <t>CDI CON ARRIENDO UBA ROBINSON 1</t>
  </si>
  <si>
    <t>Calle 19 No. 19 - 20 Barrio Luruaquito</t>
  </si>
  <si>
    <t>ELKIN ALBERTO AHUMADA DIAZ</t>
  </si>
  <si>
    <t>Enero del 2012 hasta la fecha</t>
  </si>
  <si>
    <t>ADRIANA MILENA MAJUL AGUILAR</t>
  </si>
  <si>
    <t>2011 hasta la fecha</t>
  </si>
  <si>
    <t>No especifica fecha exacta  de inicio de contrato de trabajo en FUNDESOE (enero 2011)</t>
  </si>
  <si>
    <t>KAREN LUISA MOSQUERA PIMIENTA</t>
  </si>
  <si>
    <t>No especifica fecha exacta del 2011</t>
  </si>
  <si>
    <t>ETILVIA PAOLA OLIVEROS REY</t>
  </si>
  <si>
    <t>No especifica fecha exacta del 2012</t>
  </si>
  <si>
    <t>SANDRA MILENA CUENTAS CASTRO</t>
  </si>
  <si>
    <t>FUNDACION CAMINOS VERDAD Y VIDA</t>
  </si>
  <si>
    <t>8/8/2012 hasta el 7/2/2013</t>
  </si>
  <si>
    <t>053 del 4/1/2010</t>
  </si>
  <si>
    <t>154 del 28/01/2013</t>
  </si>
  <si>
    <t>2111557 del 15/09/2011</t>
  </si>
  <si>
    <t>1/420</t>
  </si>
  <si>
    <t>YULEIMA ESTHER CERVANTES RODRIGUEZ</t>
  </si>
  <si>
    <t>CORPORACIÓN UNIVERSITARIA LATINOAMERICANA CUL</t>
  </si>
  <si>
    <t>26 DE JULIO DEL 2012</t>
  </si>
  <si>
    <t>Año 2012 hasta la fecha</t>
  </si>
  <si>
    <t>No aporta fecha exacta de inicio, en la hoja de vida establece dos años</t>
  </si>
  <si>
    <t>CARMEN SOFIA ZARATE OLIVERA</t>
  </si>
  <si>
    <t>LICENCIADA EN EDUCACION BASICA ENFASIS EDUCACION FISICA, RECREACION Y DEPORTES</t>
  </si>
  <si>
    <t>28 DE ABRIL DEL 2006</t>
  </si>
  <si>
    <t>14/1/2012 hasta la fecha</t>
  </si>
  <si>
    <t>ANTONIO CARLOS ANGARITA MOLINA</t>
  </si>
  <si>
    <t>21 DE OCTUBRE DEL 2005</t>
  </si>
  <si>
    <t>1/2/2014 hasta 31/8/2014</t>
  </si>
  <si>
    <t>ASISTENTE ADMINISTRATIVO</t>
  </si>
  <si>
    <t>127 del 28 de enero del 2013</t>
  </si>
  <si>
    <t>083 del 14 de enero del 2012</t>
  </si>
  <si>
    <t>2122964 del 13 de septiembre del 2012</t>
  </si>
  <si>
    <t>SEMILLITAS DE AMOR 1</t>
  </si>
  <si>
    <t>CDI INSTITUCIONAL  CON ARRIENDO</t>
  </si>
  <si>
    <t xml:space="preserve">CARRERA 24 N° 20-04 BARRIO EL CAMPO </t>
  </si>
  <si>
    <t>SEMILLITAS DE AMOR 2</t>
  </si>
  <si>
    <t>CALLE 20 N° 24-17 BARRIO EL CAMPO</t>
  </si>
  <si>
    <t>SANTA CRUZ MUNDO DE ILUSIONES  SEDE 2</t>
  </si>
  <si>
    <t>CALLE 10 N° 09-42 SANTA CRUZ</t>
  </si>
  <si>
    <t>MUNDO DE ILUSIONES SEDE 1</t>
  </si>
  <si>
    <t>CALLE 19 N° 19-20 BARRIO LURUAQUITO</t>
  </si>
  <si>
    <t>LUCY GRACIELA LÓPEZ ÁVILA</t>
  </si>
  <si>
    <t>LICENCIADO EN EDUCACIÓN</t>
  </si>
  <si>
    <t>14 DE JULIO DE 1999</t>
  </si>
  <si>
    <t>DESDE ENERO  DE 2014 HASTA LA FECHA</t>
  </si>
  <si>
    <t>No indica fecha inicial</t>
  </si>
  <si>
    <t>EMERLIDIS MARIA CABARCAS PEÑA</t>
  </si>
  <si>
    <t>DESDE EL AÑO 2012 HASTA EL 2013</t>
  </si>
  <si>
    <t>ISABEL YURANIS CANTILLO LASCARRO</t>
  </si>
  <si>
    <t>MEN- VISION CARIBE</t>
  </si>
  <si>
    <t>1/1/2014 al 30/10/2014</t>
  </si>
  <si>
    <t>MIRIAM CUENTAS SUAREZ</t>
  </si>
  <si>
    <t>165 del 14/01/2013</t>
  </si>
  <si>
    <t>086 del 23/1/2013</t>
  </si>
  <si>
    <t>CARMEN ANDREA CAMACHO FLOREZ</t>
  </si>
  <si>
    <t>COMUNICADOR SOCIAL-PERIODISTA</t>
  </si>
  <si>
    <t>UNIVERSIDAD DE LA SABANA</t>
  </si>
  <si>
    <t>DM CONSULTORES SAS</t>
  </si>
  <si>
    <t>3/1/2012 hasta la fecha</t>
  </si>
  <si>
    <t>COORDINADORA DE PROYECTOS</t>
  </si>
  <si>
    <t>MILENA MARIA OLIVEROS CANTILLO</t>
  </si>
  <si>
    <t>LICENCIADA EN EDUCACION BASICA CON ENFASIS EN EDUCACION FISICA, RECREACION Y DEPORTES</t>
  </si>
  <si>
    <t>1/2/2012 hasta marzo del 2014</t>
  </si>
  <si>
    <t>ANGELICA MARIA ESCUDERO CUELLO</t>
  </si>
  <si>
    <t>1/3/2013 hasta 31/12/2013</t>
  </si>
  <si>
    <t>FUNDACION SEMBRANDO ESPERANZA</t>
  </si>
  <si>
    <t>JAIME ARIZA MORENO</t>
  </si>
  <si>
    <t>FUNDACIÓN MULTIACTIVA PRODESARROLLO COMUNITARIO ONG FUNPRODEC</t>
  </si>
  <si>
    <t>DIANA PATRICIA OBESO MEDRANO</t>
  </si>
  <si>
    <t>30</t>
  </si>
  <si>
    <t>LAS CAYENAS</t>
  </si>
  <si>
    <t>CDI INSTITUCIONAL</t>
  </si>
  <si>
    <t>CALLE 48G N° 9SUR -61 BARRANQUILLA, CENTRO ZONAL SUR OCCIDENTE</t>
  </si>
  <si>
    <t>1 PR</t>
  </si>
  <si>
    <t>KAREN MILENA MEDRANO BARRERA</t>
  </si>
  <si>
    <t>LICENCIATURA EN ADMINISTRACIÓN DE EMPRESAS</t>
  </si>
  <si>
    <t>UNIVERSIDAD ETAC</t>
  </si>
  <si>
    <t xml:space="preserve"> FUNDACIÓN MULTIACTIVA PRODESARROLLO COMUNITARIO ONG FUNPRODEC</t>
  </si>
  <si>
    <t>01 SEPTIEMBRE DE 2013 HASTA 30 NOVIEMBRE DE 2014</t>
  </si>
  <si>
    <t>COORDINADORA GENERAL DE PROYECTOS SOCIALES EN EL APOYO AL EQUIPO DE TRABAJO DE CDI LAS CAYENAS Y HCBF ADMINISTRADOS POR PUNPRODEC</t>
  </si>
  <si>
    <t xml:space="preserve">EN LA CERTIFICACION DE EXPERIENCIA LABORAL CONSULADO GENERAL HONORARIO DE LIBANO COLON, REP DE PANAMA ANEXADA POR LA ASPIRANTEKAREN MILENA MEDRANO BARRERA  NO SE OBSERVA QUE TENGA EXPERIENCIA EN PRIMERA INFANCIA Y NO ESPECIFICA FUNCIONES. </t>
  </si>
  <si>
    <t>ALEXANDRA PATRICIA OYAGA CASTRO</t>
  </si>
  <si>
    <t>PSCICOLOGO</t>
  </si>
  <si>
    <t>CORPORACIÓN EDUCATIVA MAYOR DEL DESARROLLO SIMON BOLIVAR</t>
  </si>
  <si>
    <t>15 ENERO DE 2014 HASTA 30 NOVIEMBRE DE 2014</t>
  </si>
  <si>
    <t xml:space="preserve">PROFESIONAL DE APOYO PSICOSOCIAL EN EL CDI LAS CAYENAS APOYANDO EL DISEÑO Y APLICACIÓN DE VALORACION CUALITATIVA DEL DESARROLLO DE LOS NIÑOS Y NIÑAS </t>
  </si>
  <si>
    <t xml:space="preserve">FOTOCOPIA DE DIPLOMA ILEGIBLE; EN LA CERTIFICACION DE EXPERIENCIA LABORAL FUNDACION PACTOS, CANTON MILITAR  Y CENTRO DE IFROMACION DEL CARIBE ANEXADA POR LA ASPIRANTEALEXANDRA OYAGA CASTRO  NO SE OBSERVA QUE TENGA EXPERIENCIA EN PRIMERA INFANCIA Y NO ESPECIFICA FUNCIONES. </t>
  </si>
  <si>
    <t xml:space="preserve"> ICBF</t>
  </si>
  <si>
    <t xml:space="preserve"> 31/12/2011</t>
  </si>
  <si>
    <t xml:space="preserve">COORDINADOR GENERAL DEL PROYECTO </t>
  </si>
  <si>
    <t>DILIA ESTELA BASTIDA CARBONELL</t>
  </si>
  <si>
    <t>CORPORACION EDUCATIVA MAYOR DEL DESARROLLO  SIMON BOLIVAR</t>
  </si>
  <si>
    <t xml:space="preserve">PROFESIONAL DE APOYO PEDAGÓGICO  </t>
  </si>
  <si>
    <t>YASMIN AMPARO GARCIA OROZCO</t>
  </si>
  <si>
    <t xml:space="preserve">FINANCIERO  </t>
  </si>
  <si>
    <t>ANA TEREZA PAJARO RODRIGUEZ</t>
  </si>
  <si>
    <t xml:space="preserve">SI </t>
  </si>
  <si>
    <t>,</t>
  </si>
  <si>
    <t>FUNDACION MULTIACTIVA LAS MORAS FUMLAMOR</t>
  </si>
  <si>
    <t>JOSEFINA SALAS SARMIENTO</t>
  </si>
  <si>
    <t>08-294</t>
  </si>
  <si>
    <t>NO ANEXO EL NUMERO DE FOLIO</t>
  </si>
  <si>
    <t>FONDO FINANCIERO DE PROYECTOS DE DESARROLLO - FONADE</t>
  </si>
  <si>
    <t>N7A</t>
  </si>
  <si>
    <t>CDI SEMBRANDO VALORES SOLEDAD</t>
  </si>
  <si>
    <t>CALLE 54B 03-09, SAN VICENTE, CENTRO ZONAL HIPODROMO</t>
  </si>
  <si>
    <t>1 TC</t>
  </si>
  <si>
    <t>ROBINSON ELIECER HEILBRON UBARNES</t>
  </si>
  <si>
    <t>LICENCIADO EN CIENCIAS SOCIALES Y FILOSOFIA</t>
  </si>
  <si>
    <t>FUNLAMOR</t>
  </si>
  <si>
    <t>5 ENERO DE 2014 HASTA 30 NOVIEMBRE DE 2014</t>
  </si>
  <si>
    <t>COORDINADOR BAJO LA MODALIDAD INSTITUCIONAL EN LA ATENCION A LA PRIMERA INFANCIA EN UN CENTRO DE DESARROLLO INFANTIL MONITOREANDO LAS ACTIVIDADES DE EQUIPO HUMANO A SU CARGO PROMOVINDO PERMANENTEMENTE LA PARTICIPACION INNOVACION Y MOTIVACION DEL EQUIPO EN EL PROGRAMA DEL ICBF</t>
  </si>
  <si>
    <t>NO CUMPLE EXPERRIENCIA MINIMA REQUERIDA EN EL PLIEGO DE CONDICIONES</t>
  </si>
  <si>
    <t>HAYDER JAIR PANZA SANCHEZ</t>
  </si>
  <si>
    <t>LICENCIADO EN EDUCACION BASICA CON ENFASIS EN CIENCIAS SOCIALES</t>
  </si>
  <si>
    <t xml:space="preserve"> INSITUTO MIXTO LAS MORAS SEMBRANDO VALORES</t>
  </si>
  <si>
    <t>10 ENERO DE 2012 HASTA 20 JUNIO DE 2013</t>
  </si>
  <si>
    <t>COORDINADOR PARA EJECUTAR Y GARANTIZAR EL CUMPLIMIENTO DE TODAS LAS ACTIVIDADES, EXIGENCIAS Y REQUISITOS PARA ORIENTAR LA PRESTACION DE LOS SERVICIOS EN LOS CENTROS DE DESARROLLO INFANTIL PARA LA ESTARTEGIA DE CERO A SIEMPRE, GESTIONAR Y ARTICULAR ACCIONES CON LAS ENTIDADES QUE TRABAJAN EN PRIMERA INFANCIA</t>
  </si>
  <si>
    <t xml:space="preserve">EN LAS CERTIFICACIONES DE EXPERIENCIA LABORAL ESCUELA NORMAL SUPERIOR PRIVADA DE LA COSTA NORTE, COLEGIO METROPOLITANO SOLEDAD 2000, GIMNASIO DE LA COSTA NO SE OBSERVA QUE TENGA EXPERIENCIA EN PRIMERA INFANCIA Y NO ESPECIFICA FUNCIONES. </t>
  </si>
  <si>
    <t>TEODOLINDA PACHECO PAJARO</t>
  </si>
  <si>
    <t>INSITUTO MIXTO LAS MORAS SEMBRANDO VALORES</t>
  </si>
  <si>
    <t>10 ENERO DE 2010 HASTA 28 NOVIEMBRE DE 2010</t>
  </si>
  <si>
    <t>COORDINADORA PARA EJECUTAR Y GARANTIZAR EL CUMPLIMIENTO DE TODAS LAS ACTIVIDADES, EXIGENCIAS Y REQUISITOS PARA ORIENTAR LA PRESTACION DE LOS SERVICIOS EN LOS CENTROS DE DESARROLLO INFANTIL PARA LA ESTARTEGIA DE CERO A SIEMPRE, GESTIONAR Y ARTICULAR ACCIONES CON LAS ENTIDADES QUE TRABAJAN EN PRIMERA INFANCIA</t>
  </si>
  <si>
    <t>LA EXPERIENCIA PROFESIONAL  EL CLUB DE LEONES DE BARRANQUILLA “MONARCA” CERAL NO ES VÁLIDA DEBIDO A QUE FUE ANTES DE LA OBTENCIÓN DEL TÍTULO.</t>
  </si>
  <si>
    <t>ERIKA ISABEL PALLARES PACHECO</t>
  </si>
  <si>
    <t>20 ENERO 2011 HASTA 30 NOVIEMBRE DE 2013</t>
  </si>
  <si>
    <t xml:space="preserve">EN LAS CERTIFICACIONES DE EXPERIENCIA LABORAL COLEGIO ESTHER OVADIA VIUDA DE MELAMED, INSTITUTO JULIO VERNE JARDIN INFANTIL MIMUNDOI DE ILUSION NO SE OBSERVA QUE TENGA EXPERIENCIA EN PRIMERA INFANCIA Y NO ESPECIFICA FUNCIONES. </t>
  </si>
  <si>
    <t>IRIS DELSOCORRO TORRES CERVANTES</t>
  </si>
  <si>
    <t>20 ENERO DE 2012 HASTA 15 JUNIO DE 2013</t>
  </si>
  <si>
    <t>EGLYS MARIA CASTAÑEDA CARRANZA</t>
  </si>
  <si>
    <t>24/072014</t>
  </si>
  <si>
    <t>01 JULIO DE 2013 HASTA 31 AGOSTO DE 2014</t>
  </si>
  <si>
    <t>PSICOLOGA EN UN HOGAR INFANTIL EN EL MUNICIPIO DE SOLEDAD CUMPLIENDO FUNCIONES COMO LIDERAR PROCESOS DE TRABAJO PARA EL MEJORAMIENTO PERMANENTE DE LAS PRACTICAS PEDAGOGICAS CON LOS NIÑOS, APOYAR EL DISEÑO Y APLICACIÓN DE EVALUACION DEL DESARROLLO DE LOS NIÑOS EN EL PROGRAMA DEL ICBF</t>
  </si>
  <si>
    <t>LIZBETH MARIA MERCADO ROSARIO</t>
  </si>
  <si>
    <t>CORPORACION INFANCIA Y DESARROLLO;CORPORACION INFANCIA Y DESARROLLO;</t>
  </si>
  <si>
    <t xml:space="preserve">23 JULIO DE 2012 HASTA 31 DICIEMBRE  DE 2012; 01 ENERO DE 2013 HASTA 31 DICIEMBRE DE 2013; </t>
  </si>
  <si>
    <t>PROFESIONAL DE APOYO EN EL PROYECTO EDUCATIVO DE CERO A SIEMPRE CUMPLIENDO FUNCIONES PARA DISEÑAR E IMPLEMENTAR ESTRATEGIAS PARA EL DESARROLLO DEL COMPONENTE PSICOSOCIAL QUE ASEGURA LA PARTICIPACIO DE LOS NIÑOS</t>
  </si>
  <si>
    <t xml:space="preserve">EN LAS CERTIFICACIONES DE EXPERIENCIA LABORAL TECNOFUTURO, CONSORCIO P&amp;C, GESTION INTEGRL DE SERVICIOS PUBLICOS E INGENIERIA GISPI LIDA NO SE OBSERVA QUE TENGA EXPERIENCIA EN PRIMERA INFANCIA Y NO ESPECIFICA FUNCIONES. </t>
  </si>
  <si>
    <t xml:space="preserve">LUZ ANGELICA PADILLA MONTERO </t>
  </si>
  <si>
    <t xml:space="preserve">TRABAJADORA SOCIAL </t>
  </si>
  <si>
    <t xml:space="preserve">FUNDACION MULTIACTIVA LAS MORAS SEMBRADNO VALORES; </t>
  </si>
  <si>
    <t>16 AGOSTO DE 2013 HASTA 21 NOVIEMBRE DE 2014.</t>
  </si>
  <si>
    <t xml:space="preserve">COORDINADORA GENERAL EN EL PROGRAMA DE CERO A SIEMPRE </t>
  </si>
  <si>
    <t>EN EL FORMATO 8 CARTA DE COMPROMISO PARA EL EQUIPO MININO HABILITANTE  DE LA ASPIRANTE LUZ ANGÉLICA PADILLA MONTERO NO CORRESPONDE CON SU PERFIL PROFESIONAL DE TRABAJADORA SOCIAL</t>
  </si>
  <si>
    <t xml:space="preserve">ORIANA MARGARITA TAPIA RUIZ </t>
  </si>
  <si>
    <t xml:space="preserve">UNIVERSIDAD SIMON BOLIVAR </t>
  </si>
  <si>
    <t>INSTITUTO MIXTO LAS MORAS SEMBRANDO VALORES;</t>
  </si>
  <si>
    <t xml:space="preserve">MARZO DE 2012 HASTA 31 MAYO 2013; </t>
  </si>
  <si>
    <t>EN LA CERTIFICACION DE EXPERIENCIA LABORAL FUNDAES NO SE OBSERVA QUE TENGA EXPERIENCIA EN PRIMERA INFANCIA Y NO ESPECIFICA FUNCIONES.</t>
  </si>
  <si>
    <t xml:space="preserve">JAQUELINA LOPEZ RODRIGUEZ </t>
  </si>
  <si>
    <t xml:space="preserve">UNIVERSIDAD METROPOLITANA </t>
  </si>
  <si>
    <t>FUNDACION HIJOS DE BOLIVAR; INSTITUTO MIXTO LAS MORAS SEMBRANDO VALORES;</t>
  </si>
  <si>
    <t xml:space="preserve">08 MARZO DE 2010 HASTA 25 NOVIEMBRE 2010; 05 ENERO 2012 HASTA 31 MARZO DE 2013; </t>
  </si>
  <si>
    <t>PSICOLOGA EN EL PROGRAMA DE ATENCION INTEGRAL A LA PIMERA INFANCIA, PSICOLOGA EN UN HOGAR INFANTIL EN EL MUNICIPIO DE SOLEDAD CUMPLIENDO FUNCIONES COMO LIDERAR PROCESOS DE TRABAJO PARA EL MEJORAMIENTO PERMANENTE DE LAS PRACTICAS PEDAGOGICAS CON LOS NIÑOS, APOYAR EL DISEÑO Y APLICACIÓN DE EVALUACION DEL DESARROLLO DE LOS NIÑOS EN EL PROGRAMA DEL ICBF</t>
  </si>
  <si>
    <t>08-009</t>
  </si>
  <si>
    <t xml:space="preserve">No especificaron el número de folios </t>
  </si>
  <si>
    <t>08-904</t>
  </si>
  <si>
    <t>08-2194</t>
  </si>
  <si>
    <t xml:space="preserve">COORDINADOR GENERAL </t>
  </si>
  <si>
    <t>TC</t>
  </si>
  <si>
    <t>YOLGUIS ESTELA PAJARO DITA</t>
  </si>
  <si>
    <t>FUNDACION MULTIACTIVA LAS MORAS FUNLAMOR</t>
  </si>
  <si>
    <t>07 ENERO DE 2010 HASTA 28 NOVIEMBRE DE 2014</t>
  </si>
  <si>
    <t>COORDINACION PROGRAMAS DE ATENCION INTEGRAL A LA PRIMERA INFANCIA CDI, VISITA A CADA MUNICIPIO DONDE SE LLEVA A CABO LOS PROGRAMAS E CDI PARA LA SUPERVISION Y EVALUACION DEL TRABAJO REALIZADO POR LOS COORDINAORES PEAGOGICOS, DOCENTES Y AUXILIARES PEDAGOGICOS, REALIZACION DE CAPACITACION A PADRES DE FAMILIA, COORDINADORES PEDAGOGICOS DE CADA MUNICIPIO DOCENTES Y AUXILIARES DE PEDAGOGICOS, REVISION DE INFORMES TECNICOS MENSUALES ENVIADOS POR CADA UNO DE LOS COORDINADORES PEDAGOGICOS A CARGO, COORDINACION CON LAS ENTIDADES MUNICIPALES QUE TRABAJEN CON LA PRIMERA INFANCIA</t>
  </si>
  <si>
    <t>PR</t>
  </si>
  <si>
    <t>LICETH PATRICIA POLO GARCIA</t>
  </si>
  <si>
    <t>PSCOLOGA</t>
  </si>
  <si>
    <t>GIMNASIO LA SANTISIMA TRINIDAD</t>
  </si>
  <si>
    <t xml:space="preserve">16 AGOSTO HASTA 15 DIEMBRE DE 2011; 26 MARZO HASTA 15 DICIEMBRE DE 2012; 14 ENERO HASTA 05 MARZO 2013 </t>
  </si>
  <si>
    <t xml:space="preserve">PSICOLOGA EN EL PROGRAMA DE ATENCION INTEGRAL A LA PRIMERA INFANCIA LLEVANDO A CABO LAS FUNCIONES DE ATENCION PSICOLOGICA A NIÑOS DE 2 A 5 AÑOS PETENECIENTES AL PROGRAMA DE ATENCION INTEGRAL A LA PRIMERA INFANCIA </t>
  </si>
  <si>
    <t>PROFESIONAL DE APOYO PEDAGÓGICO</t>
  </si>
  <si>
    <t>HERNAN SEGUNDO ROMERIN MURILLO</t>
  </si>
  <si>
    <t xml:space="preserve">CORPORACION UNIVERSITRIA RFAEL NUÑEZ </t>
  </si>
  <si>
    <t xml:space="preserve">CORPORACION PARA EL DESARROLLO SOCIAL CORDESO </t>
  </si>
  <si>
    <t>OCTUBRE DE 2012 HASTA JULIO 2014</t>
  </si>
  <si>
    <t>COORDINADOR PEDAGOCICO EN EL CENTRO DE DESARROLLO INFANTIL DE PONTEZUELA SEMILLITAS DEL FUTURO</t>
  </si>
  <si>
    <t>NAYARITH AVILA VALENCIA</t>
  </si>
  <si>
    <t xml:space="preserve">01 JUNIO E 2011 HASTA 30 JUNIO 2013 </t>
  </si>
  <si>
    <t>COORDINADOR GENERAL DE PRIMERA INFANCIA DESARROLANDO LAS FUNCIONES DE COORDINACION DE PROGRAMA DE ATENCION INTEGRAL A LA PRIMERA INFANCIA CDI,</t>
  </si>
  <si>
    <t xml:space="preserve">FINANCIERO </t>
  </si>
  <si>
    <t>ROSEMARY LOAIZA SIERRA</t>
  </si>
  <si>
    <t>LA FUNDACION POR UN MUNDO NUEVO PARA LA PRTECCION DE LOS NIÑOS, LAS NIÑAS, LOS JOVENES, LAS JOVENES, LA MUJER Y LA FAMILIA</t>
  </si>
  <si>
    <t>JOSE VICENTE ROJAS SANCHEZ</t>
  </si>
  <si>
    <t>SONIA CONSTANZA  SANTAMARIA MORALES</t>
  </si>
  <si>
    <t>NO PRESENTO EXPERIENCIA PROFESIONAL CERTIFICABLE</t>
  </si>
  <si>
    <t>JENNYFER TREN MARTINEZ</t>
  </si>
  <si>
    <t>NO PRESENTO CERTIFICACIONES DE ESTUDIO NI DE EXPERIENCIA LABORAL</t>
  </si>
  <si>
    <t xml:space="preserve">1 TC </t>
  </si>
  <si>
    <t>IVONNE ALVAREZ LARA</t>
  </si>
  <si>
    <t>LUNA MARINA PEDROZO PEÑARANDA</t>
  </si>
  <si>
    <t>KATHERINE PEREIRA VILLEGAS</t>
  </si>
  <si>
    <t>PATRICIA DEJESUS MORENO CEPEDA</t>
  </si>
  <si>
    <t>TEODOLINDA RODRIGUEZ MERCADO</t>
  </si>
  <si>
    <t>ELLA TAMARA DELAOSSA</t>
  </si>
  <si>
    <t>SANDY MILENA HENRIQUEZ OROZCO</t>
  </si>
  <si>
    <t>BEATRIZ BARRIOS PEDROZA</t>
  </si>
  <si>
    <t>VILMA ROSA JULIO TUESCA</t>
  </si>
  <si>
    <t>IRIANA ESTHER ROBLES GARRIDO</t>
  </si>
  <si>
    <t>MILAGROS ISABEL CARCAMO GALVIS</t>
  </si>
  <si>
    <t>SORAYA MARIA BACA RODRIGUEZ</t>
  </si>
  <si>
    <t xml:space="preserve">UNION TEMPORAL ATLANTICO SOCIAL </t>
  </si>
  <si>
    <t xml:space="preserve">COOPERATIVA DE  TRABAJO ASOCIADO PROAL </t>
  </si>
  <si>
    <t>FUNSACION SOMOS IGUALES SOI</t>
  </si>
  <si>
    <t>COOPERATIVA DE TRABAJO ASOCIADO PROAL</t>
  </si>
  <si>
    <t xml:space="preserve">SECRETARIA DISTRITAL DE INTEGRACION SOCIAL </t>
  </si>
  <si>
    <t xml:space="preserve">EL OBJETO CONTRACTUAL NO CUMPLE CON LO SOLICITADO EN EL PLIEGO DE CONDICIONES </t>
  </si>
  <si>
    <t xml:space="preserve">FUNDACION SOMOS IGUALES </t>
  </si>
  <si>
    <t xml:space="preserve">FONDO DE DESARROLLO LOCAL DE CHAPINERO </t>
  </si>
  <si>
    <t xml:space="preserve">ALCALDIA DE BARRANQUILLA </t>
  </si>
  <si>
    <t>NO ESPECIFICA EL NUMERO DE FOLIO EL CUAL DEBIO SER DILIGENCIADO EN EL FORMATO 6</t>
  </si>
  <si>
    <t xml:space="preserve">x </t>
  </si>
  <si>
    <t xml:space="preserve">MODALIDAD FAMILIAR </t>
  </si>
  <si>
    <t xml:space="preserve">FAMILIAR </t>
  </si>
  <si>
    <t xml:space="preserve">LUDYS AHUMADA HERRERA </t>
  </si>
  <si>
    <t xml:space="preserve">LICENCIADA EN PEDAGOGIA INFANTIL </t>
  </si>
  <si>
    <t xml:space="preserve">UNIVERSIDAD DEL NORTE </t>
  </si>
  <si>
    <t xml:space="preserve">COOPERATIVA DE TRABAJO ASOCIADO PROAL; AEIOTU                                                                                                  </t>
  </si>
  <si>
    <t>16 ABRIL DE 2013 HASTA 20 DICEIMBRE DE 2013;19 ENERO DE 2009 HASTA 18 MARZO DE 2009; 19 MARZO DE 2009 HASTA 01 FEBRERO DE 2013</t>
  </si>
  <si>
    <t xml:space="preserve">COORDINADORA PEDAGOGICA; MAESTRA; COORDINADORA GENERAL </t>
  </si>
  <si>
    <t xml:space="preserve">SALLY ESTHER SANCHEZ POLO </t>
  </si>
  <si>
    <t xml:space="preserve">LICENCIADO EN PREESCOLAR </t>
  </si>
  <si>
    <t xml:space="preserve">UNIVERSIDAD DEL ATLANTICO </t>
  </si>
  <si>
    <t xml:space="preserve">COOPERATIVA DE TRABAJO ASOCIADO PROAL;                                                                                             </t>
  </si>
  <si>
    <t xml:space="preserve">22 JULIO DE 2013 HASTA 22 NOVEIMBRE DE 2013; 23 NOVIEMBRE DE 2013 HASTA LA FECHA </t>
  </si>
  <si>
    <t xml:space="preserve">DOCENTE, COORDINADORA </t>
  </si>
  <si>
    <t xml:space="preserve">SILVIA ESTHER CASTAÑO PACHECO </t>
  </si>
  <si>
    <t xml:space="preserve">COOPERATIVA DE TRABAJO ASOCIADO PROAL, </t>
  </si>
  <si>
    <t xml:space="preserve">01/04/2014 HASTA LA FECHA </t>
  </si>
  <si>
    <t xml:space="preserve">APOYO PSICOSOCIAL </t>
  </si>
  <si>
    <t xml:space="preserve">YULLYBETH VALDEZ MOLINA </t>
  </si>
  <si>
    <t xml:space="preserve">UNIVERSIDAD DE CARTAGENA </t>
  </si>
  <si>
    <t xml:space="preserve">03 FEBRERO DE 2014 HASTA LA FECHA </t>
  </si>
  <si>
    <t xml:space="preserve">VANESSA DEL CARMEN NIEBLES CUENTAS </t>
  </si>
  <si>
    <t xml:space="preserve">CORPORACION UNIVERSITARIA DE LA COSTA </t>
  </si>
  <si>
    <t xml:space="preserve">COLEGIO MADRE MARCELINA; SERVICONI; CASA DE JUSTICIA BARRANQUILLA SIMON BOLIVAR,  LICEO MIXTO DE LA COSTA, ASOCIACION PRODESARROLLO DE FAMILIA DE SUROCCIDENTE DE BARRANQUILLA, LICEO MIXTO DE LA COSTA, COOPERATIVA DEL TRABAJO ASOCIADO PROAL, </t>
  </si>
  <si>
    <t>14 FEBRERO 2011 HASTA 16 DICEIMBRE DE 2011, 01 FEBRERO DE 2012 HASTA 30 NOVIEMBRE DE 2012; 40 HORAS DURANTE EL MES ABRIL Y MAYO DE 2009, 57 HORAS EN EL PRIMER SEMESTRE DE 2009; SEPTIEMBRE A NOVIEMBRE DE 2007 CON UNA INTENSIDAD DE 40 HORAS, SEPTIEMBRE Y NOVIEMBRE DE 2007; 17 FEBRERO DE 2014 HASTA LA FECHA.</t>
  </si>
  <si>
    <t>PSICOLOGA; ESTUDIANTE EN PRACTICA; ESTUDIANTE EN PRACTICA;ESTUDIANTE EN PRACTICA;ESTUDIANTE EN PRACTICA,ESTUDIANTE EN PRACTICA,APOYO PSICOSOCIAL.</t>
  </si>
  <si>
    <t xml:space="preserve">SAMIRA ESTHER LOBO RODRIGUEZ </t>
  </si>
  <si>
    <t xml:space="preserve">COOPERATIVA DE TRABAJO ASOCIADO PROAL </t>
  </si>
  <si>
    <t xml:space="preserve">07 ABRIL DE 2014 HASTA LA FECHA </t>
  </si>
  <si>
    <t xml:space="preserve">VANESSA PAOLA BUJ NORIEGA </t>
  </si>
  <si>
    <t xml:space="preserve">ABOGADA </t>
  </si>
  <si>
    <t xml:space="preserve">GENERACION COLOMBIA </t>
  </si>
  <si>
    <t xml:space="preserve">16 SEPTIEMBRE DE 2008 HASTA LA FECHA </t>
  </si>
  <si>
    <t xml:space="preserve">COORDINADORA ADMINISTRATIVA DE LOS PROGRAMAS DE ALIMENTACION ESCOLAR Y ADULTO MAYOR </t>
  </si>
  <si>
    <t xml:space="preserve">La experiencia adicional Acredita no tiene relación con la Primera Infancia ni con lo solicitado en el pliego de condiciones. </t>
  </si>
  <si>
    <t xml:space="preserve">RITA MARIA BARRIOS PADILLA </t>
  </si>
  <si>
    <t xml:space="preserve">LICENCIADA EN EDUCACION PREESCOLAR </t>
  </si>
  <si>
    <t xml:space="preserve">CORPORACION UNIVERSITARIA LATINOAMERICANA </t>
  </si>
  <si>
    <t>CENTRO EDUCATIVO LOS ANGELES, COOPERATICA DE TRABAJO ASOCIADO PROAL</t>
  </si>
  <si>
    <t>ENERO DE 2009 HASTA NOVEIMBRE DE 2010; 05 AGOSTO DE 2013 HASTA LA FECHA</t>
  </si>
  <si>
    <t xml:space="preserve">DOCENTE PREESCOLAR]; MAESTRA LICENCIADA DE PRIMERA INFANCIA </t>
  </si>
  <si>
    <t xml:space="preserve">INGRID MARIA DE LA ROSA MONSALVO </t>
  </si>
  <si>
    <t xml:space="preserve">CONTADOR PUBLICO </t>
  </si>
  <si>
    <t>140493-T</t>
  </si>
  <si>
    <t>CLEAN ENERGY; GESTION AMBIENTAL INTERNACIONAL E.S.P;COOPERATIVA MULTIACTIVA DE TRABAJADORES HOSPITALARIOS;CIRCULOS DE VIAJES UNIVERSAL.</t>
  </si>
  <si>
    <t>19 OCTUBRE DE 2012 HASTA 24 DIEMIEBRE DE 2012; 16 JUNIO DE 2008 HASTA 30AGOSTO DE 2010; 25 ABRIL DE 2005 HATA EL 28 FEBRERO 2007;01 SEPTIEMBRE DE 2010 HASTA EL 18 OCTUBRE DE 2012</t>
  </si>
  <si>
    <t xml:space="preserve">ASISTENTE CONTABLE, COORDINADOR CONTABLE;AUXILIAR CONTABLE; AUXIILIAR CONTABLE. </t>
  </si>
  <si>
    <t xml:space="preserve">COLEGIO NUESTRA SEÑORA DEL PILAR </t>
  </si>
  <si>
    <t>NO ESPECIFICA EL NUMERO DE FOLIOS SEGÚN FORMATO 6 ESTABLECIDOS EN EL PLIEGO DE CONDICIONES Y EL OBJETO CONTRACTUAL NO CUMPLE CON LO SOLICITADO EN EL PLIEGO DE CONDICIONES</t>
  </si>
  <si>
    <t xml:space="preserve">OLGA LUCIA MANOTAS TIRADO </t>
  </si>
  <si>
    <t xml:space="preserve">LICENCIATURA EN EDUCACION PREESCOLAR </t>
  </si>
  <si>
    <t xml:space="preserve">COOPERATIVA DE TRABAJO ASOCIADO PRAOL </t>
  </si>
  <si>
    <t xml:space="preserve">01 DE JUNIO DE 2013 HASTA LA FECHA </t>
  </si>
  <si>
    <t xml:space="preserve">COORDINADORA EDUCATIVA </t>
  </si>
  <si>
    <t xml:space="preserve">INDIRA KARINA RAMIREZ GUZMAN </t>
  </si>
  <si>
    <t xml:space="preserve">CORPORACION EDUCATIVA MAYOR DEL DESARROLLO SIMON BOLIVAR </t>
  </si>
  <si>
    <t xml:space="preserve">FUNDACION SAN CARLOS BORROMEO; PREESCOLAR BILINGÜE TIERRA DE DULCES; CAFÉ COUNTRY NORTE; JARDIN INSTITUTO MI DIVINA ESPERANZA; JARDIN INFANTIL CARITA FELIZ, COOPERATIVA DE TRABAJO ASCOCIADO PROAL. </t>
  </si>
  <si>
    <t xml:space="preserve">17 ENERO HASTA 17 DICIEMBRE DE 2011; 16 ENERO HASTA 16 DICIEMBRE DE 2012; 16 DE ENERO HASTA 7 JUNIO DE 2013; FEBRERO DE 2007 HASTA DICEIMBRE DE 2007: ENERO 2010 HASTA DICEIMBRE 2010; 01 SEPTIEMBRE 2009 HASTA 31 DICIEMBRE 2010;ENERO 2002 HASTA DICIEMBRE 2005, FEBRERO 2010 HASTA NOVIEMBRE DE 2010, ENERO 2002 HASTA DICIEMBRE 2002;01 DE JUNIO DE 2013 HASTA DICIEMBRE DE 2013. </t>
  </si>
  <si>
    <t xml:space="preserve">PSICOLOGA, DOCENTE, AUXILIAR DE ESTIMULACION TEMPRANA; DOCENTE, PSICOLOGA, PSCICOLOGA, PSCICOLOGA </t>
  </si>
  <si>
    <t xml:space="preserve">BLANCA JUDITH SANDOVAL RUEDA </t>
  </si>
  <si>
    <t xml:space="preserve">UNIVERSIDAD METROPOLITANA ,  COLEGIO SAN MATEO; INSTITUCION EDUCATIVA TECNICA JUAN XXIII; COOPERATIVA DE TRABAJO ASOCIADO PROAL. </t>
  </si>
  <si>
    <t xml:space="preserve">26 JULIO 2011 HASTA 10 FEBRERO 2012;  05 FEBRERO 2005 HASTA 30 NOVIEMBRE DE 2005, 30 JULIO DE 2002 HASTA 31 JULIO DE 2003, 16 OCTUBRE 2013 HASTA LA FECHA. </t>
  </si>
  <si>
    <t xml:space="preserve">COORDINADORA; PSICOORIENTADORA;COORDINADORA;COORDINADORA AREA PSICOSOCIAL. </t>
  </si>
  <si>
    <t xml:space="preserve">SHIRLEY ESTHER SANCHEZ POLO </t>
  </si>
  <si>
    <t xml:space="preserve">JARDIN INFANTIL CARITA FELICES ; CENTRO DE REHABLITACION DE SABANALARGA, CENTRO MEDICO INTEGRAL, IPS CENTRO MEDICO SANJUAN </t>
  </si>
  <si>
    <t>06 MARZO DE 2007 HASTA 13 DICIEMBRE DE 2010, 21 JULIO DE 2005 HASTA 26 ENERO DE 2006; 01 FEBRERO DE 2004 HASTA 31 DE MAYO DE 2004;01 JULIO DE 2004 HASTA 31 DICEIMBRE 2004;</t>
  </si>
  <si>
    <t>DOCENTE, PSICOLOGA,PSICOLOGA,PSICOLOGA</t>
  </si>
  <si>
    <t xml:space="preserve">SECRETARIA DISTRITAL DE INTEGRACION SOCAIL </t>
  </si>
  <si>
    <t xml:space="preserve">ASOCIACION IGLESIA BAUTISTA CENTRAL </t>
  </si>
  <si>
    <t xml:space="preserve"> CDI SIN ARRIENDO </t>
  </si>
  <si>
    <t>CALLE 11 No 19 - 221  Barrio Las margaritas, Baranoa Atlanatico , Centro Zonal Baranoa</t>
  </si>
  <si>
    <t xml:space="preserve">NO DILIGENCIO EL FORMATO 11 SEGÚN EL PLIEGO DE CONDICIONES </t>
  </si>
  <si>
    <t xml:space="preserve">KARINA PAOLA COLL MALDONADO </t>
  </si>
  <si>
    <t xml:space="preserve">LICENCIADA EN EDUCACION PREESCOLAR Y PROMOCION DE LA FAMILIA </t>
  </si>
  <si>
    <t xml:space="preserve">UNIVERSIDAD SANTO TOMAS </t>
  </si>
  <si>
    <t xml:space="preserve">HOGAR INFANTIL LOS ANDES, CENTRO EDUCATIVO MARIA AUXILIADORA, COOPERATIVA DE TRABAJO ASOCIADO PROAL; </t>
  </si>
  <si>
    <t xml:space="preserve">16 JULIO 2001 HASTA 15 DICIEMBRE DE 2001; 04 FEBRERO DE 2010 HASTA 30 NOVIEMBRE DE 2010; 17 JUNIO DE 2013 HASTA LA FECHA </t>
  </si>
  <si>
    <t xml:space="preserve">DOCENTE; DOCENTE;JEFE DE PROGRAMA DE ESTIMULACION TEMPRANA </t>
  </si>
  <si>
    <t xml:space="preserve">ARLETH  YOJANA OTALVAREZ SALCEDO </t>
  </si>
  <si>
    <t xml:space="preserve">LICENCIADO EN EDUCACION BASICA CON ENFASIS EN IDIONAS EXTRANJEROS </t>
  </si>
  <si>
    <t xml:space="preserve">05 AGOSTO DE 2013 HASTA LA FECHA </t>
  </si>
  <si>
    <t xml:space="preserve">COORDINADORA DOCENTE VIAJEROS </t>
  </si>
  <si>
    <t>SHIRLY JOHANA ARIZA CERA</t>
  </si>
  <si>
    <t xml:space="preserve">UNIVERSIDAD DE SAN BUENAVENTURA </t>
  </si>
  <si>
    <t xml:space="preserve">CENTRO DE ESTIMULACION TEMPRANA PIAGET, CERIS IPS, IPS SALUD DEL CARIBE, COOMEVA EPS, INSTITUCION EDUCATIVA COLEGIO SABANALARGA </t>
  </si>
  <si>
    <t xml:space="preserve">24 AGOSTO DE 2012; 24 AGOSTO DE 2011 HASTA 31 MARZO DE 2012; 22 ABRIL DE 2009 HASTA 22 JULIO DE 2009; 01 NOVIEMBRE DE 2006 HASTA 01 MARZO DE 2007; 17 DE FEBRERO DE 2004 HASTA JUNIO 2005 </t>
  </si>
  <si>
    <t>PSICOLOGA,PSICOLOGA, PSICOLOGA, APOYO PSICOLOGA, APOYO PSICOLOGICO</t>
  </si>
  <si>
    <t xml:space="preserve">DAYANA PATRICIA  DE LA ROSA MONSALVO </t>
  </si>
  <si>
    <t xml:space="preserve">TECNICO EN PSICOLOGIA INFANTIL </t>
  </si>
  <si>
    <t xml:space="preserve">UNIDAD DE ESTUDIOS TECNIOS UNITEC </t>
  </si>
  <si>
    <t xml:space="preserve">COOPERATIVA DE TRABAJO ASOCIADO PROAL, INSTITUCION EDUCATIVA DEPARTAMENTAL DE GUAIMARO, JARDIN INFANTIL UN MUNDO DE IDEAS,. </t>
  </si>
  <si>
    <t xml:space="preserve">11 JUNIO DE 2013 HASTA LA FECHA, FEBRERO DE 2006 HASTA DICIEMBRE DE 2006; FEBRERO DE 2013 HASTA MAYO 2013; </t>
  </si>
  <si>
    <t xml:space="preserve">APOYO PSICOSOCIAL, AUXILIAR. </t>
  </si>
  <si>
    <t xml:space="preserve">SECRETARIA DISTRIOTAL DE INTEGRACION SOCIAL </t>
  </si>
  <si>
    <t>UNION TEMPORAL DESARROLLO SOCIAL POR EL ATLANTICO</t>
  </si>
  <si>
    <t>CORPORACION DESARROLLO SOCIAL "JAIME URQUIJO BARRIOS"</t>
  </si>
  <si>
    <t>CORPORACION VISION FUTURA - CORVIFU</t>
  </si>
  <si>
    <t>16 PALMAR DE VARELA A</t>
  </si>
  <si>
    <t>CORPORACION DESARROLLO SOCIAL "JAIME URQUIJO"</t>
  </si>
  <si>
    <t>ICBF - ATLANTICO</t>
  </si>
  <si>
    <t>VERIFICACION DE LA EXPERIENCIA</t>
  </si>
  <si>
    <t>CORPORACION VISION FUTURA</t>
  </si>
  <si>
    <t>ICBF - MAGDALENA</t>
  </si>
  <si>
    <t>DESARROLLO INFANTIL EN MEDIO FAMILIAR- LA ESPERANZA</t>
  </si>
  <si>
    <t>DESARROLLO INFANTIL EN MEDIO FAMILIAR</t>
  </si>
  <si>
    <t>DESARROLLO INFANTIL EN MEDIO FAMILIAR- LA ESPERANZA-FAMILIAS UNIDAS</t>
  </si>
  <si>
    <t>DESARROLLO INFANTIL EN MEDIO FAMILIAR- LA ESPERANZA -ALEGRIA COMPARTIR</t>
  </si>
  <si>
    <t>DESARROLLO INFANTIL EN MEDIO FAMILIAR- LA ESPERANZA -MIS PRIMEROS PASOS</t>
  </si>
  <si>
    <t>DESARROLLO INFANTIL EN MEDIO FAMILIAR- LA ESPERANZA- MI PRIMER AMOR</t>
  </si>
  <si>
    <t>DESARROLLO INFANTIL EN MEDIO FAMILIAR- LA ESPERANZA-PROGRESO POR LA FAMILIA</t>
  </si>
  <si>
    <t>DESARROLLO INFANTIL EN MEDIO FAMILIAR- LA ESPERANZA-CONSTRUYENDO FAMILIA</t>
  </si>
  <si>
    <t>DANIEL JOSÈ PÈREZ ANILLO</t>
  </si>
  <si>
    <t>LICENCIADO EN EDUCACIÒN BÀSICA CON ÈNFASIS  EN INFORMÀTICA EDUCATIVA</t>
  </si>
  <si>
    <t>INSTITUCIÒN UNIVERSITARIA PANAMERICANA</t>
  </si>
  <si>
    <t>DESDE EL 20 DE NOVIEMBRE DEL 2013 HASTA LA FECHA</t>
  </si>
  <si>
    <t>COORDINADOR CDI MODALIDAD FAMILIAR</t>
  </si>
  <si>
    <t>1/215</t>
  </si>
  <si>
    <t>JUDITH CELINA CASTRO  CAMARGO</t>
  </si>
  <si>
    <t>CORPORACIÒN DESARROLLO SOCIAL JAIME URQUIJO BARRIOS</t>
  </si>
  <si>
    <t>DESDE EL 1 DE FEBRERO DE 2013 AL  30 DE JUNIO DEL 2014</t>
  </si>
  <si>
    <t>COORDINADORA PROGRAMA DE PRIMERA INFANCIA</t>
  </si>
  <si>
    <t>NO SE APORTAN SOPORTES DE TÌTULO PROFESIONAL EN LA HOJA DE VIDA</t>
  </si>
  <si>
    <t>INGRID ALIKE MERCADO URQUIJO</t>
  </si>
  <si>
    <t>PSICÒLOGO</t>
  </si>
  <si>
    <t>DESDE EL 1 DE FEBRERO A LA FECHA</t>
  </si>
  <si>
    <t>PSICÒLOGA PRIMERA INFANCIA</t>
  </si>
  <si>
    <t>LUCILA AMINTA MERCADO GONZÀLEZ</t>
  </si>
  <si>
    <t>096953216-R</t>
  </si>
  <si>
    <t>DESDE EL 1 DE JUNIO DEL 2007 HASTA  LA FECHA</t>
  </si>
  <si>
    <t>PROFESIONAL DE APOYO PSICOSOCIAL PRIMERA INFANCIA</t>
  </si>
  <si>
    <t>UNION TEMPORAL DESARROLLO SOCIAL POR EL  ATLANTICO</t>
  </si>
  <si>
    <t>VERIFICAR VALOR DEL CONTRATO</t>
  </si>
  <si>
    <t>22</t>
  </si>
  <si>
    <t>1/513</t>
  </si>
  <si>
    <t>TATIANA LIZ VARGAS ORTIZ</t>
  </si>
  <si>
    <t>UNIVERSIDAD SIMÒN BOLÌVAR</t>
  </si>
  <si>
    <t>RES-08-2855-6-04-08-06</t>
  </si>
  <si>
    <t>DESDE EL 1 DE ENERO DEL 2012 HASTA LA FECHA</t>
  </si>
  <si>
    <t>COORDINADORA DE PROGRAMA DE PRIMERA INFANCIA</t>
  </si>
  <si>
    <t>EPALMINEDIS JUDITH SARMIENTO PÈREZ</t>
  </si>
  <si>
    <t>LICENCIADA EN EDUCACIÒN INFANTIL CON ÈNFASIS EN EDUCACIÒN FÌSICA, RECREACIÒN Y DEPORTES</t>
  </si>
  <si>
    <t>UNIVERSIDAD DE CÒRDOBA</t>
  </si>
  <si>
    <t>DESDE EL 10 DE FEBRERO DEL 2012 HASTA LA FECHA</t>
  </si>
  <si>
    <t>PROFESIONAL DE APOYO PEDAGÒGICO EN EL PROGRAMA DE PRIMERA INFANCIA</t>
  </si>
  <si>
    <t>ANGELICA MARIA LÒPEZ BUILDING</t>
  </si>
  <si>
    <t>LUDYCOM S.A.</t>
  </si>
  <si>
    <t>DESDE EL DÌA 6 DE SEPTIEMBRE DEL 2010 HASTA EL DÌA 29 DE JULIO DE 2011</t>
  </si>
  <si>
    <t>AUXILIAR DE RECURSOS HUMANOS</t>
  </si>
  <si>
    <t>NO APORTA CERTIFICACIÒN DE TITULO PROFESIONAL OBTENIDO</t>
  </si>
  <si>
    <t>HIJAS DE LA CARIDAD DE SAN VICENTE DE PAUL BARRANQUILLA</t>
  </si>
  <si>
    <t>14 BARRANQUILLA, SALA CUNA SANTA LUISA</t>
  </si>
  <si>
    <t>CENTRO DE DESARROLLO INFANTIL SIN ARRIENDO</t>
  </si>
  <si>
    <t>CALLE 106 No 23 A 129 - CENTRO ZONAL SUR OCCIDENTE</t>
  </si>
  <si>
    <t>I</t>
  </si>
  <si>
    <t xml:space="preserve"> NELSI AMPARO ROMERO GIRALDO</t>
  </si>
  <si>
    <t>28.740.614</t>
  </si>
  <si>
    <t>COMUNIDAD HIJAS DE LA CARIDAD DE SAN VICENTE DE PAUL</t>
  </si>
  <si>
    <t>1988-2013</t>
  </si>
  <si>
    <t>SOLICITAR LAS CERTIFICACIONES LABORALES</t>
  </si>
  <si>
    <t>2013-2014</t>
  </si>
  <si>
    <t>DIANA LUZ LUQUEZ MANOTAS</t>
  </si>
  <si>
    <t>32.851.847</t>
  </si>
  <si>
    <t>FUNDACION SAN CARLOS BORROMEO</t>
  </si>
  <si>
    <t>21/02/2011-21/11/2011</t>
  </si>
  <si>
    <t>HIJAS DE LA CARIDAD SAN VICENTE DE PAUL BARRANQUILLA</t>
  </si>
  <si>
    <t>MILYS RODELO MOLINA</t>
  </si>
  <si>
    <t>55.231.953</t>
  </si>
  <si>
    <t>LICENCIADA EN EDUCACION CON ENFASIS EN EDUCACION ARTISTICA</t>
  </si>
  <si>
    <t>IER CARLOS GARCIA MAYORGA</t>
  </si>
  <si>
    <t>26/05/2010-01/09/2014</t>
  </si>
  <si>
    <t>NO OPORTO EL DIPLOMA DE PREGRADO Y CERTIFICACIONES LABORALES</t>
  </si>
  <si>
    <t>JUAN CARLOS SANDOVAL MENDOZA</t>
  </si>
  <si>
    <t>72.229.777</t>
  </si>
  <si>
    <t>ADMINISTRADOR PUBLICO</t>
  </si>
  <si>
    <t>ESCUELA SUPERIOR DE ADMINISTRACION PUBLICA - ESAP</t>
  </si>
  <si>
    <t>COLEGIO TECNICO INDUSTRIAL SAN CARLOS BORROMEO</t>
  </si>
  <si>
    <t>14/02/2014-01/09/2014</t>
  </si>
  <si>
    <t>VANESSA LASTRE MONTES</t>
  </si>
  <si>
    <t>55.300.526</t>
  </si>
  <si>
    <t>FUNDACION CONSTRUYENDO VIDAS HK21</t>
  </si>
  <si>
    <t>TRASLAPADO ENTRE EL GRUPO 47-46-43</t>
  </si>
  <si>
    <t>FUNDACION SOCIAL SEMILLAS DE FELICIDAD</t>
  </si>
  <si>
    <t>01/2010</t>
  </si>
  <si>
    <t xml:space="preserve">NO APORTA SOPORTE QUE ACREDITE LA EXPERIENCIA  </t>
  </si>
  <si>
    <t>FUNDACION SOCIAL NUEVO MUNDO</t>
  </si>
  <si>
    <t>02/2009</t>
  </si>
  <si>
    <t>0158-2012-000100</t>
  </si>
  <si>
    <t>INSITITUCIONAL</t>
  </si>
  <si>
    <t>MALAMBO</t>
  </si>
  <si>
    <t xml:space="preserve">LA INFORMACION SUMINISTRADA POR EL OFERENTE NO ES CLARA, SE SOLICITA PROMESA DE ARRENDAMIENTO </t>
  </si>
  <si>
    <t>EN LOS FORMATOS No 8 NO SE ESPECIFICA EL CARGO A DESEMPEÑAR POR NINGUNO DE LOS PROFESIONALES</t>
  </si>
  <si>
    <t xml:space="preserve">NO APORTA CERTIFICACIONES QUE ACREDITEN LA EXPERIENCIA ADICIONAL </t>
  </si>
  <si>
    <t>LA CARTA DE COMPROMISO NO PRESENTA AL CARGO AL CUAL ASPIRA</t>
  </si>
  <si>
    <t>TRASLAPADO ENTRE EL GRUPO 47-46</t>
  </si>
  <si>
    <t>GOBERNACION DEL ATLANTICO</t>
  </si>
  <si>
    <t>0167-2009-0000100</t>
  </si>
  <si>
    <t>NO APORTA SOPORTE QUE ACREDITE LA EXPERIENCIA Y PARA ESTA CONVOCATORIA EL PERIODO DE EXPERIENCIA SE TIENE EN CUENTA A PARTIR DEL 01/09/2009</t>
  </si>
  <si>
    <t>FUNDACION VIVIR FELIZ</t>
  </si>
  <si>
    <t>CALLE 100 No 25 SUR 08</t>
  </si>
  <si>
    <t xml:space="preserve">LA INFORMACION SOLICITADA POR EL OFERENTE NO ES CLARA, SE SOLICITA PROMESA DE ARRENDAMIENTO </t>
  </si>
  <si>
    <t>FUNDACION PROCIENCIA</t>
  </si>
  <si>
    <t>31  SOLEDAD  A</t>
  </si>
  <si>
    <t>DISTRITO DE BARRANQUILLA</t>
  </si>
  <si>
    <t>MINISTERIO DE EDUCACION</t>
  </si>
  <si>
    <t>NO APORTA CERTIFICACION EL MEN</t>
  </si>
  <si>
    <t>SOLEDAD A</t>
  </si>
  <si>
    <t>MARIA TERESA CANOVA VASQUEZ</t>
  </si>
  <si>
    <t>LAS CERTIFICACIONES LABORALES NO ESPECIFICAN EL TIEMPO LABORADO</t>
  </si>
  <si>
    <t>KELLY PEREZ ESCORC IA</t>
  </si>
  <si>
    <t>CENTRO EDUCATIVO JESUS MAESTRO</t>
  </si>
  <si>
    <t>2/2/2006  30/11/2009</t>
  </si>
  <si>
    <t>YURI PARRA CHARRIS</t>
  </si>
  <si>
    <t>18/7/2011  18/1/2012</t>
  </si>
  <si>
    <t>LICEO MIXTO DE LA COSTA</t>
  </si>
  <si>
    <t>7/9/2009     30/10/2009</t>
  </si>
  <si>
    <t>VIVIANA BAYUELO MOLINA</t>
  </si>
  <si>
    <t>COLEGIO FEDERICO FROEBEL</t>
  </si>
  <si>
    <t>2/2/2002  30/11/2007</t>
  </si>
  <si>
    <t>PROFESIONAL DE APOYO NUTRICIONAL</t>
  </si>
  <si>
    <t>SANDRA SANTIAGO RETAMOZO</t>
  </si>
  <si>
    <t>NUTRICIONISTA DIETISTA</t>
  </si>
  <si>
    <t>ATI INTERNACIONAL</t>
  </si>
  <si>
    <t>17/1/2000   21/10/2003</t>
  </si>
  <si>
    <t>MILAGRO IGLESIAS PACHECO</t>
  </si>
  <si>
    <t>COOPERAMOS</t>
  </si>
  <si>
    <t>10/06/2011  16/8/2011</t>
  </si>
  <si>
    <t>APORTA LOS MISMOS CONTRATOS DE LA EXPERIENCIA HABILITANTE.</t>
  </si>
  <si>
    <t>GLENIS ROMERO LARA</t>
  </si>
  <si>
    <t>TECNICO EN EDUCACION PREESCOLAR</t>
  </si>
  <si>
    <t>CORPORACION DE INSTITUTO DE ARTES Y CIENCIAS</t>
  </si>
  <si>
    <t>COLEGIO 20 DE JULIO DE REBOLO</t>
  </si>
  <si>
    <t>2/2/1996  30/11/1999</t>
  </si>
  <si>
    <t>ES TECNOLOGA EN PREESCOLAR</t>
  </si>
  <si>
    <t>MARIA DE LA ROSA</t>
  </si>
  <si>
    <t>INSTITUTO DOCENTE MARIA CONCEPCION</t>
  </si>
  <si>
    <t>15/1/2002  30/11/2010</t>
  </si>
  <si>
    <t>DEIBYS SANJUAN ROMERO</t>
  </si>
  <si>
    <t>CORPORACION UNIVERSITARIA REMINGTON</t>
  </si>
  <si>
    <t>JORGE ISAAC CURE</t>
  </si>
  <si>
    <t>19/11/2001     19/11/2003</t>
  </si>
  <si>
    <t>FUNDACION SOCIAL ESFUERZO PROPIO</t>
  </si>
  <si>
    <t>39 I SOLEDAD</t>
  </si>
  <si>
    <t>COLEGIO CRECIENDO EN SABIDURIA</t>
  </si>
  <si>
    <t>EN LAS CERTIFICACIONES  Y LOS CONTRATOS APORTADOS , EL OBJETO NO SE  AJUSTA A LO EXIJIDO EN LOS PLIEGOS. (ATENCION A LA PRIMERA INFANCIA Y/O FAMILIA)</t>
  </si>
  <si>
    <t>COLEGIO JUAN LUIS VIVES</t>
  </si>
  <si>
    <t>NI EL CONTRATO NI LA  CERTIFICACION APORTADA POR EL COLEGIO NO CONTEMPLAN EL NUMERO DE CUPOS .</t>
  </si>
  <si>
    <t>CENTRO DE DESARROLLO INFANTIL CON ARRIENDO</t>
  </si>
  <si>
    <t>CDI</t>
  </si>
  <si>
    <t>CRA 6 A # 57C -82 SOLEDAD</t>
  </si>
  <si>
    <t>PRESENTO PROPUESTA PARCIAL,SOLO OFERTO POR 100 CUPOS DEL GRUPO Y SON 580 EN TOTAL, COMO SE PUEDE CORROBORAR EN ELFORMATO 11- INFRAESTRUCTURA.</t>
  </si>
  <si>
    <t>La FUNDACION SOCIAL ESFUERZO PROPIO - FUNESPRO, en su propuesta presenta la experiencia mínima habilitante con  certificaciones acreditadas de los contratos que no contemplan en su objeto la ejecución de programas y/o proyectos dirigidos a la atención a la primera infancia y/o atención a la familia.</t>
  </si>
  <si>
    <t>FUNDACION APOYAR</t>
  </si>
  <si>
    <t>FUNDACION SOCIAL AMIGOS GENERANDO PROGRESO</t>
  </si>
  <si>
    <t>FUNDACION CRISTIANA LOS BRAZOS DE JESUS - FUNCRIBAJE</t>
  </si>
  <si>
    <t>SIDEY MARIA ARIZA ESCORCIA</t>
  </si>
  <si>
    <t>NORMALISTA SUPERIOR</t>
  </si>
  <si>
    <t>INSTITUCION EDUCATIVA ESCUELA NORMAL SUPERIOR NUESTRA SEÑORA DE FATIMA</t>
  </si>
  <si>
    <t>FUNDACION SEMILLAS DE ESPERANZA AMOR Y VIDA</t>
  </si>
  <si>
    <t>02/01/2014  1/10/2014</t>
  </si>
  <si>
    <t>ESTUDIANTE DE LICENCIATURA EN PEDAGOGIA INFANTIL - NO APORTA CERTIFICACION QUE LA ACREDITE</t>
  </si>
  <si>
    <t>CENTRO DE EDUCACION LA ENSEÑANZA</t>
  </si>
  <si>
    <t>1/2012      12/2012</t>
  </si>
  <si>
    <t>ANA KARINA MUÑOZ VELASQUEZ</t>
  </si>
  <si>
    <t>BACHILLER TECNICO</t>
  </si>
  <si>
    <t>INSTITUCION EDUCATIVA DISTRITAL LAURA VICUÑA</t>
  </si>
  <si>
    <t>12/2012        10/2013</t>
  </si>
  <si>
    <t>VOLUNTARIA AUXILIAR DE LA MODALIDAD FAMILIAR</t>
  </si>
  <si>
    <t>ESTUDIANTE PSICOLOGIA - NO APORTA CERTIFICACION QUE LA ACREDITE</t>
  </si>
  <si>
    <t>NUTRICION Y VIDA</t>
  </si>
  <si>
    <t>AUXILIAR PEDAGOGICA</t>
  </si>
  <si>
    <t>SILVIA PATRICA DURANGO CAMARGO</t>
  </si>
  <si>
    <t>ESE CENTRO DE SALUD DE PALMAR DE VARELA</t>
  </si>
  <si>
    <t>6/1/2012  31/7/2012</t>
  </si>
  <si>
    <t>PSICOLGA DE PREVENCION Y PREVENCIO Y SALUD PUBLICA</t>
  </si>
  <si>
    <t>INSTITUTO MIXTO LA CANDELARIA</t>
  </si>
  <si>
    <t>1/2/2010       31/7/2011</t>
  </si>
  <si>
    <t>PSICORIENTADORA</t>
  </si>
  <si>
    <t>MILENA PATRICIA SOLANO NIEBLES</t>
  </si>
  <si>
    <t>6/1/2012  19/1/2013</t>
  </si>
  <si>
    <t>PSICOLOGA DE PREVENCION Y PREVENCION Y SALUD PUBLIC</t>
  </si>
  <si>
    <t>1/8/2009   30/12/2009</t>
  </si>
  <si>
    <t>PSICOLOGA DE SALUD PUBLICA</t>
  </si>
  <si>
    <t>PRESENTO UNA CERTIFICACION DE LA COORDINADORA ZONAL DE CIENAGA  DE  CESION DEL CONTRATO 238 DE 2013</t>
  </si>
  <si>
    <t>12</t>
  </si>
  <si>
    <t xml:space="preserve">NO APORTO HOJAS DE VIDA DEL TALENTO HUMANO ADICIONAL </t>
  </si>
  <si>
    <t>TRASLAPADO ENTRE EL GRUPO 47-46-43-42-24-19</t>
  </si>
  <si>
    <t>0167214-000035</t>
  </si>
  <si>
    <t>09-2011</t>
  </si>
  <si>
    <t>SANTO TOMAS</t>
  </si>
  <si>
    <t>LA CARTA DE COMPROMISO NO PRESENTA EL CARGO AL CUAL ASPIRA</t>
  </si>
  <si>
    <t>TRASLAPADO ENTRE EL GRUPO 47-46-43-42-24</t>
  </si>
  <si>
    <t>FUNDACION SEMILLAS DE FELICIDAD</t>
  </si>
  <si>
    <t>042011</t>
  </si>
  <si>
    <t>0167-2014-000063</t>
  </si>
  <si>
    <t>TRASLAPADO ENTRE EL GRUPO 47-46-43-42</t>
  </si>
  <si>
    <t>03/2010</t>
  </si>
  <si>
    <t>FUNDACION DESPERTAR SOLIDARIO -FUNDESOL</t>
  </si>
  <si>
    <t>17 PONEDERA - SABANAGRANDE</t>
  </si>
  <si>
    <t>FUNDACION DESPERTAR SOLIDARIO "FUNDESOL"</t>
  </si>
  <si>
    <t>ALCALDIA DE ZONA BANANERA</t>
  </si>
  <si>
    <t>LAS CERTIFICACIONES APORTADAS EN LA EXPERIENCIA HABILITANTES Y LOS OBJETOS DE LOS CONVENIOS NO CONTEMPLAN LA EJECUCION DE PROGRAMAS Y/O PROYECTOS DIRIGIDOS A  LA ATENCION A LA PRIMERA INFANCIA.</t>
  </si>
  <si>
    <t>ALCALDIA MUNICIPAL  DE SAN SEBASTIAN DE BUENA VISTA</t>
  </si>
  <si>
    <t>ALCALDIA MUNICIPAL  DE PUEBLO VIEJO</t>
  </si>
  <si>
    <t>ERICK MANUEL FRUTO SILVA</t>
  </si>
  <si>
    <t>INSTITUCION EDUCATIVA MIS AMIGUITOS</t>
  </si>
  <si>
    <t>2/1/2011      30/12/2012</t>
  </si>
  <si>
    <t>CLAUDIA PATRICIA ORTEGA MERCADO</t>
  </si>
  <si>
    <t>INSTITUCION KAROL</t>
  </si>
  <si>
    <t>2/1/2008   31/12/2010</t>
  </si>
  <si>
    <t>NAZLY JUDITH MARTINEZ PEREZ</t>
  </si>
  <si>
    <t>ESTUDIANTE DE PSICOLOGIA</t>
  </si>
  <si>
    <t>FUNDACION SOCIAL DE UNIBAN</t>
  </si>
  <si>
    <t>22/07/2013    22/1/2014</t>
  </si>
  <si>
    <t>ASESOR SOCIAL</t>
  </si>
  <si>
    <t>ICBF REGIONAL MAGDALENA</t>
  </si>
  <si>
    <t>2/2/2013        30/5/2013</t>
  </si>
  <si>
    <t>INTERVENCION DE APOYO</t>
  </si>
  <si>
    <t>LUIDMILA TORO GARCIA</t>
  </si>
  <si>
    <t>22/9/2008 25/1/2013</t>
  </si>
  <si>
    <t>AMELIA DEL SOCORRO MORENO DUQUE</t>
  </si>
  <si>
    <t>NO APORTA CERTIFICACIONES DE EXPERIENCIA LABORAL</t>
  </si>
  <si>
    <t>CLAUDIA MILEDYS AREVALO CERVANTES</t>
  </si>
  <si>
    <t>ENFERMERA</t>
  </si>
  <si>
    <t>GOBERNACION DEL MAGDALENA</t>
  </si>
  <si>
    <t xml:space="preserve">EN LAS CERTIFICACIONES Y  LOS CONTRATOS APORTADOS NO SE CONTEMPLA EN SU OBJETO LA EJECUCION DE PROGRAMAS Y O PROYECTOS DIRIGIDOS A LA ATENCION INTEGRAL A LA PRIMERA INFANCIA Y/O FAMILIA. </t>
  </si>
  <si>
    <t>ALCALDIA MUNICIPIO DE PEDRAZA</t>
  </si>
  <si>
    <t>OBJETO: CONVENIO DE APOYO INSTITUCIONAL SALUD PUBLICA</t>
  </si>
  <si>
    <t>ALCALDIA MUNICIPIO DE RETEN</t>
  </si>
  <si>
    <t>YOLANDA DEL SOCORRO GUERRERO GUTIERREZ</t>
  </si>
  <si>
    <t>TRABADORA SOCIAL</t>
  </si>
  <si>
    <t>DAR SER</t>
  </si>
  <si>
    <t>16/02/2012     23/8/2012</t>
  </si>
  <si>
    <t>2/1/2010      30/12/2010</t>
  </si>
  <si>
    <t>CONSORCIO CONEXIONES</t>
  </si>
  <si>
    <t>29/10/2012   30/12/2012</t>
  </si>
  <si>
    <t>YESENIA PATRICIA VEGA RICO</t>
  </si>
  <si>
    <t>CLAUDIA PATRICIA ALVAREZ LABARCES</t>
  </si>
  <si>
    <t>SALUD ES DESARROLLO SAS</t>
  </si>
  <si>
    <t>8/1/2005  9/7/2014</t>
  </si>
  <si>
    <t>NO APORTA DIPLOMA</t>
  </si>
  <si>
    <t>FUNDACION PARA EL DESARROLLO SOCIAL Y COMUNITARIO - ENLACE</t>
  </si>
  <si>
    <t>CLUB DE LEONES AEROPUERTO INTERNACIONAL</t>
  </si>
  <si>
    <t>CLUB DE LEONES DE BARRANQUILLA AEROPUERTO INTERNACIONAL</t>
  </si>
  <si>
    <t>CALLE 63B No 24-133</t>
  </si>
  <si>
    <t>COMODATO ICBF</t>
  </si>
  <si>
    <t>YANUBA RENJIFO ARAUJO</t>
  </si>
  <si>
    <t xml:space="preserve">LICENCIADA EN EDUCACION ESPECIAL </t>
  </si>
  <si>
    <t>CORPORACION INSTITUTO DE ARTES Y CIENCIAS- CIAC</t>
  </si>
  <si>
    <t xml:space="preserve">CLUB DE LEONES AEROPUERTO INTERNACIONAL </t>
  </si>
  <si>
    <t>26/03/2008 - HASTA LA FECHA</t>
  </si>
  <si>
    <t>SHIRLEY RIVERA VEGA</t>
  </si>
  <si>
    <t>INSTITUTO TECNOLOGICO DE SOLEDAD ATLANTICO</t>
  </si>
  <si>
    <t>14/02/2007 - 10/08/2007</t>
  </si>
  <si>
    <t>PRACTICANTE PSICOLOGIA</t>
  </si>
  <si>
    <t>FUNDACION SURGIR</t>
  </si>
  <si>
    <t>MINISTERIO DE EDUCACION NACIONAL</t>
  </si>
  <si>
    <t>CONVENIO FPI 70-079</t>
  </si>
  <si>
    <t>LUDIS ESTHER CEBALLOS GOMEZ</t>
  </si>
  <si>
    <t>1. INSTITUCION EDUCATIVA GIMNASIO DEL ROSARIO                      2. INSTITUCION EDUCATIVA GIMNASIO DEL ROSARIO                                  3. FUNDACON SURGIR</t>
  </si>
  <si>
    <t>1. 23/06/2008- 12/12/2008             2. 27/08/2007 - 14/12/2007          3.01/09/2009- 15/12/2010</t>
  </si>
  <si>
    <t>1. COORDINADORA EN EL PROGRAMA DE LA PRIMERA INFANCIA EN EL CONVENIO CON EL MEN                        2. DOCENTE EN EL GRADO PREESCOLAR EN EL PROGRAMA DE LA PRIMERA INFANCIA EN CONVENIO CON EL MEN   3. EN EL CARGO DE COORDINADOR DISEÑAR EL PLAN DE ACCION PARA LA IMPLEMENTACION DE LA MODALIDAD, ACORDE CON LA POLITICA PUBLICA, EL PROYECTO PEDAGOGICO DEL ICBF, LAS CARACTERISTICAS DE LA MODALIDAD DE ATENCION Y LAS CONDICIONES PARTICULARES DE LA COMUNIDAD SEGUN NIVELES DE CORRESPONDENCIA. *ORIENTAR LOS PROCESOS FORMATIVOS PARA LA EDUCACION INICIAL CON BASE EN LOS CONOCIMIENTOS PEDAGOGICOS</t>
  </si>
  <si>
    <t>WILGEN VILLAREAL TEPES</t>
  </si>
  <si>
    <t>LICENCIADO EN EDUCACON BASICA CON ENFASIS EN CIENCIAS SOCIALES</t>
  </si>
  <si>
    <t>1. FUNDACION PARA LA PROMOCION DE LAS CIENCIAS, TECNOLOGIA Y LA CULTURA PROCIENCIA                          2. ESCUELA JARDIN HADA CAMPANITA            3. TEMPOCOLBA</t>
  </si>
  <si>
    <t>1. 08/07/2013- 08/01/2014              2. AÑO 2009 AL 2010                            3. 09/05/2011 - 30/03/2012</t>
  </si>
  <si>
    <t>1. AGENTE EDUCATIVO EN EL PROGRAMA FAMILIAS CON BIENESTAR.                    2. DOCENTE                       3.GUIA</t>
  </si>
  <si>
    <t>SOL AGUDELO MORALES</t>
  </si>
  <si>
    <t>PSICOLOGA ESPECIALIASTA EN PROCESOS FAMILIARES Y COMUNITARIOS</t>
  </si>
  <si>
    <t>1. ASOSCIACION DE PROFESIONALES EN PROGRAMAS DE PROMOCION Y PREVENCION PARA LA SALUD, LA EDUCACION LA FAMILIA Y LA COMUNIDAD "APSEFACOM"    2. LICEO VICENTE CAVIEDES</t>
  </si>
  <si>
    <t>1. 22/05/2014- 31/08/2014                      2. - 08/01/2013- 23/12/2013</t>
  </si>
  <si>
    <t xml:space="preserve">1. AGENTE EDUCATIVO EN EL PROGRAMA FAMILIAS CON BIENESTAR.                       2. COORDINADORA PEDAGOGICA EN EL PROGRAMA DE ATENCION INTEGRAL A LA PRIMERA INFANCIA.        </t>
  </si>
  <si>
    <t>MILAGRO SARMIENTO MARTINEZ</t>
  </si>
  <si>
    <t>1. FUNDACION COLOMBIANOS SOLIDARIOS       2. FUNDACION MINUTO DE DIOS CREANDO COMUNIDADES</t>
  </si>
  <si>
    <t>1.03/10/2011-31/12/2011       2. FEB 2005- 30/03/2006</t>
  </si>
  <si>
    <t>1. ORIENTADOR EN EL CONVENIO CON LA GENCIA PRESIDENCIAL PARA LA ACCION SOCIAL.      2. LABORES DE CARÁCTER SOCIAL EN PROPUESTAS DE DESARROLLO INTEGRAL DE LAS COMUNIDADES , REALIZANDO, TERAPIAS FAMILIARES, ALLERES, CHARLAS, VISITAS DOMICILIARIAS Y TODO LO RELACIONADO CON EL MEJORAMIENTO DE LA CALIDAD DE VIDA DE ESTAS COMUNIDADES.</t>
  </si>
  <si>
    <t>NINI PINEDA GOEZ</t>
  </si>
  <si>
    <t>1. FUNDACION SURGIR                           2. FUNDACION SURGIR                            3. FUNDACION SURGIR</t>
  </si>
  <si>
    <t>1. 01/05/2013-30/12/2013                         2. 01/03/2013- 30/04/3013                 3. 07/01/2014-31/07/2014</t>
  </si>
  <si>
    <t xml:space="preserve">1. COORDINADORA ATENDIENDO POBLACION VULNERABLE DE MADRES GESTANTES, MADRES LACTANTES Y NIÑOS Y NIÑAS MENORES DE 5 AÑOS.       2.PSICOLOGA ATENDIENDO POBLACION VULNERABLE DE MADRES GESTANTES, MADRES LACTANTES Y NIÑOS Y NIÑAS MENORES DE 5 AÑOS.   3. COORDINADORA ATENDIENDO POBLACION VULNERABLE DE MADRES GESTANTES, MADRES LACTANTES Y NIÑOS Y NIÑAS MENORES DE 5 AÑOS.       </t>
  </si>
  <si>
    <t>ISABEL TOSCANO BRID</t>
  </si>
  <si>
    <t>PSICOLOGA  ESPECIALISTA EN DESARROLLO SOCIAL</t>
  </si>
  <si>
    <t>1. UNIDAD DE ATENCION Y REPARACION INTERAL A LAS VICTIMAS                         2. MEDICINA INTEGRAL LIMITADA</t>
  </si>
  <si>
    <t>1. 12/12/2012- HASTA LA FECHA    2. 05/11/2007- 30/07/2009</t>
  </si>
  <si>
    <t>1. PROFESIONAL UNIVERSITARIO            2. PSICOLOGA</t>
  </si>
  <si>
    <t>MILENA TORO OVIEDO</t>
  </si>
  <si>
    <t>CORPORACION UNIVERSITARIA DEL CARIBE- CECAR</t>
  </si>
  <si>
    <t xml:space="preserve">1. FUNDACION SURGIR         </t>
  </si>
  <si>
    <t>1. 01/08/2014 - HASTA LA FECHA  2. 01/01/2014- 31/07/2014    3. 01/01/2013-30/12/2013       4. 01/01/2012-30/12/2012</t>
  </si>
  <si>
    <t>1. CARGO COORDINADORA DE PROYECTOS DANDO APOYO A LOS AGENTES EDUCATIVOS EN EL DISEÑO DE ESTRATEGIAS PEDAGOGICAS AOCRDES CON LA CARACTERIZACION DE LOS NIÑOS, SUS FAMILIAS Y ENTORNO COMUNITARIO.</t>
  </si>
  <si>
    <t>ANA KARINA YEPES</t>
  </si>
  <si>
    <t>1. FUNDACION SURGIR                         2. FUNDACION MI ABUELO Y YO</t>
  </si>
  <si>
    <t>1. 01/10/2013 HASTA LA FECHA       2. 05/09/2011-15/12/2011, 29/09/2012-30/09/2012 Y 06/02/2012-31/03/2012</t>
  </si>
  <si>
    <t>1. CARGO COORDINADOR DISEÑAR EL PLAN DE ACCION:PARA LA IMPLEMENTACION DE LA MODALIDAD, ACORDE CON LA POLITICA PUBLICA, EL PROYECTO PEDAGOGICO DE ICBF, LAS CARACTERISTICAS DE LA MODALIDAD DE ATENCION Y LAS CONDICIONES PARTCULARES DE LA COMUNIDAD, LA FAMILIA EL NIÑO Y LA NIÑA.                             * COORDINAR Y MONITOREAR LAS FUNCIONES DEL EQUIPO HUMANO A SU CARGO PROMOVIENDO PERMANENTEMENTE LA PARTICIPACION, INNOVACION Y MOTIVACON DEL EQUIPO.                  2. PROGRAMA DE ATENCIO INTEGRAL A LA PRIMERA INFANCIA COMO COORDINADORA PEDAGOGICA</t>
  </si>
  <si>
    <t>MARLEIDYS HERRERA COHEN</t>
  </si>
  <si>
    <t>FUNDACION UNIVERSITARIA LOS LIBERTADORES</t>
  </si>
  <si>
    <t>1. INSTITUTO TECNICO SER ITSER         2.  FUNDACION PARA LA INVESTIGACION Y EL DESARROLLO DE SUCRE FIDES</t>
  </si>
  <si>
    <t>1. 01/02/2009-30/12/2009                            2. 08/01/2001- 08/01/2002</t>
  </si>
  <si>
    <t>1. DOCENTE               2. AUXILIAR CONTABLE</t>
  </si>
  <si>
    <t>CALLE 45A No 7E-45</t>
  </si>
  <si>
    <t>OSIRIS DEL ROSARIO MOLINARES PEREZ</t>
  </si>
  <si>
    <t>LICENCIADO EDUCACION PREESCOLAR</t>
  </si>
  <si>
    <t xml:space="preserve">CORPORACION INSTITUTO DE ARTES Y CIENCIAS </t>
  </si>
  <si>
    <t>1. CORPORACION DESARROLLO SOCIAL JAIME URQUIJO BARRIOS</t>
  </si>
  <si>
    <t>1. 01/02/2013- 30/06/2014</t>
  </si>
  <si>
    <t>1. COORDINADORA DEL PROGRAMA HOGARES COMUNITARIOS  *DISEÑAR ESTRATEGIAS PARA LA EJECUCION MONITOREO Y EVALUACION DE LOS PROCESOS EN CADA UNA DE LAS AREAS.                *COORDINAR Y MONITOREAR LAS FUNCIONES DEL EQUIPOHUMANO A SU CARGO PROMOVIENDO PERMANENTEMENTE LA PARTICIPACION, INNOVACION Y MOTIVACION DEL EQUIPO</t>
  </si>
  <si>
    <t>AMPARO DEL CARMEN MONTERO CORMANE</t>
  </si>
  <si>
    <t>CORPORACION EDUCATIVA MAYOR DEL DESARROLLO SOCIAL</t>
  </si>
  <si>
    <t>1. SECRETARIADO NACIONAL DE PASTORAL SOCIAL                              2. CORPORACION DESARROLLO SOCIAL JAIME URQUIJO BARRIOS</t>
  </si>
  <si>
    <t>1. 21/07/2011-30/12/2012                          2. 01/02/2013- HASTA LA FECHA</t>
  </si>
  <si>
    <t xml:space="preserve">1. IMPLEMENTACION DE LA ESTRATEGIA DE RESPUESTA INMEDIATA DEL SNPS EN LAS COMUNITADES AFECTADAS  POR LA OLA INVERNAL.               2. PROFESIONAL DE APOYO PSICOSOCIAL DEL PROGRAMA HOGARES INFANTILES           *APOYAR EL DISEÑO Y APLICACIÓN DEL DESARROLLO DE LOS NIÑOS Y NIÑAS.   *DETECCION TEMPRANA DE CASOS DE PROBLEMASEN EL DESARROLLO Y DISEÑO DE ESTRATEGIAS DE APOYO PARA TRABAJAR SOBRE FACTORES DE RIESGO. </t>
  </si>
  <si>
    <t>ICBF REGIONAL ATLANTICO</t>
  </si>
  <si>
    <t>CRISTIANA MARIA FONTALVO MERCADO</t>
  </si>
  <si>
    <t>LICENCIADA EN LENGUA CASTELLANA Y COMUNICACION</t>
  </si>
  <si>
    <t>15/09/2008- HASTA LA FECHA</t>
  </si>
  <si>
    <t>1. DIRECTORA DEL PROGRAMA HOGAR INFANTIL DE SOLEDAD                 *DISEÑAR ESTRATEGIAS PARA LA EJECUCION, MONITOREO Y EVALUACION DE LOS PROCESOS EN CADA UNA DE LAS AREAS.                      * COORDINAR Y MONITOREAR LAS FUNCIONES DEL EQUIPO HUMANO A SU CARGO, PROMOVIENDO PERMANENTEMENTE LA PARTICIPACION, INNOVACION Y MOTIVACION DEL EQUIPO.</t>
  </si>
  <si>
    <t>MILENA DEL ROSARIO GERONIMO VARGAS</t>
  </si>
  <si>
    <t>CORPORACION UNIVESITARIA LATINOAMERICANA -CUL</t>
  </si>
  <si>
    <t>01/01/2008- HASTA LA FECHA</t>
  </si>
  <si>
    <t>1. DIRECTORA DEL PROGRAMA HOGAR INFANTIL EL FERRY                 *DISEÑAR ESTRATEGIAS PARA LA EJECUCION, MONITOREO Y EVALUACION DE LOS PROCESOS EN CADA UNA DE LAS AREAS.                      * COORDINAR Y MONITOREAR LAS FUNCIONES DEL EQUIPO HUMANO A SU CARGO, PROMOVIENDO PERMANENTEMENTE LA PARTICIPACION, INNOVACION Y MOTIVACION DEL EQUIPO.</t>
  </si>
  <si>
    <t>JOSE ZAPATA PUA</t>
  </si>
  <si>
    <t>01/02/2009- HASTA LA FECHA</t>
  </si>
  <si>
    <t>ASISTENTE ADMINISTRATIVO DEL PROGRAMA HOGAR INFANTIL HIPODROMO</t>
  </si>
  <si>
    <t>FUNDACION MANOS UNIDAS CONSTRUYENDO PAIS</t>
  </si>
  <si>
    <t>28 - REPELON - SABANALARGA</t>
  </si>
  <si>
    <t>ICBF - CENTRO ZONAL RIOHACHA</t>
  </si>
  <si>
    <t xml:space="preserve">NO APORTA DIRECCION DE UBICACIÓN NI  CARTA DE PROMESA DE ARRENDAMIENTO </t>
  </si>
  <si>
    <t>NO APORTA EXPERIENCIA ADICIONAL</t>
  </si>
  <si>
    <t>27 LURUACO - SABANALARGA</t>
  </si>
  <si>
    <t>SOLICITAR CERTIFICACION DE EXPERIENCIA HABILITANTE PARA CUMPLIR CON LO EXIGIDO POR EL PLIEGO.</t>
  </si>
  <si>
    <t>CARRERA 8 No 1 - 35 Corregimiento de Santa Cruz LURUACO</t>
  </si>
  <si>
    <t>CARRERA 23 No 17 - 45  LURUACO</t>
  </si>
  <si>
    <t>ACLARAR A QUE UNIDAD DE SERVICIO PERTENECEN LOS CONTRATOS DE ARRENDAMIENTOS CON BASE AL FORMATO 11 DE INFRAESTRUCTURA</t>
  </si>
  <si>
    <t>CARRERA 23 # 19 -45</t>
  </si>
  <si>
    <t>ESPECIFICAR LA CAPACIDAD INSTALADA EN CUPOS</t>
  </si>
  <si>
    <t>EDANIS ROSA PEREZ ANGULO</t>
  </si>
  <si>
    <t xml:space="preserve">LICENCIADA EN ENSEÑANAZA DE LAS TECNOLOGIAS </t>
  </si>
  <si>
    <t>ALCALDIA DE LURUACO</t>
  </si>
  <si>
    <t>15/2/1991    3/2/1992</t>
  </si>
  <si>
    <t>VERIFICAR DIPLOMA ORIGINAL</t>
  </si>
  <si>
    <t>FUNDACION PARA EL FOMENTO DE LA DEMOCRACIA EL DESARROLLO SOCIAL Y ECOLOGIA "FUNDESOE"</t>
  </si>
  <si>
    <t>12/9/2010   15/4/2011</t>
  </si>
  <si>
    <t>CORPORACION INSTITUTO COLOMBIANO DE EDUCACION TECNICA "ICETEC"</t>
  </si>
  <si>
    <t>07/06/2011   18/5/2012</t>
  </si>
  <si>
    <t>ERLIDIA PACHECO DE FIGUEROA</t>
  </si>
  <si>
    <t>25/09/2012   12/2013</t>
  </si>
  <si>
    <t xml:space="preserve">INSTITUTO MIXTO AMADO NERVO </t>
  </si>
  <si>
    <t xml:space="preserve">1/3/2005    30/11/2005      </t>
  </si>
  <si>
    <t>LICEO MODERNO DE SABALARGA</t>
  </si>
  <si>
    <t>6 MESES</t>
  </si>
  <si>
    <t>JULIA SOLANO MANOTAS</t>
  </si>
  <si>
    <t>INSTITUTO PARA LA FORMACION INTEGRAL</t>
  </si>
  <si>
    <t>02/01/2006     30/11/2012</t>
  </si>
  <si>
    <t>KATIA ALVEAR UTRIA</t>
  </si>
  <si>
    <t>1/6/2013    31/12/2013</t>
  </si>
  <si>
    <t>EDUCADORA FAMILIAR</t>
  </si>
  <si>
    <t>08/08/2008   31/12/2010</t>
  </si>
  <si>
    <t>LIGIA DEL CARMEN BERDUGO</t>
  </si>
  <si>
    <t>FUNDACION PARA EL DESARROLLO ECONOMICO CON CRECIMIENTO SOCIAL</t>
  </si>
  <si>
    <t>01/01/2013    25/7/2014</t>
  </si>
  <si>
    <t>INGENIERIA Y GESTION ESPECIALIZADA LTDA</t>
  </si>
  <si>
    <t>21/7/2011  31/1/2012</t>
  </si>
  <si>
    <t>ASISTENTE SOCIAL</t>
  </si>
  <si>
    <t xml:space="preserve">UNAD </t>
  </si>
  <si>
    <t>TUTORA</t>
  </si>
  <si>
    <t>COLEGIO MARIA AUXILIADORA</t>
  </si>
  <si>
    <t>8 MESES</t>
  </si>
  <si>
    <t xml:space="preserve">NO APORTA EXPERIENCIA ADICIONAL </t>
  </si>
  <si>
    <t>ROSALBA SALAMANCA BONADIEZ</t>
  </si>
  <si>
    <t>NORMALISTA SUPERIOR CON ENFASIS EN HUMANIDADES Y LENGUA CASTELLANA</t>
  </si>
  <si>
    <t>NORMAL SUPERIOR DE LA COSTA NORTE</t>
  </si>
  <si>
    <t>2/1/2003  30/11/2006</t>
  </si>
  <si>
    <t>KATHERINE BELTRAN VILLA</t>
  </si>
  <si>
    <t>LICENCIADA EN EDUCACION BASICA CON ENFASIS EN EDUCACION FISICA RECREACION Y DEPORTE</t>
  </si>
  <si>
    <t>4 MESES 2009</t>
  </si>
  <si>
    <t>MONITORA</t>
  </si>
  <si>
    <t>8/2/2010     31/7/2010</t>
  </si>
  <si>
    <t>INSTITUCION COLOMBIANO DE  EDUCACION TECNICA ICETEC</t>
  </si>
  <si>
    <t>7/6/2011   18/5/2012</t>
  </si>
  <si>
    <t>7/11/2012   16/3/2013</t>
  </si>
  <si>
    <t>EDWIN ALMANZA JIMENEZ</t>
  </si>
  <si>
    <t>UNION TEMPORAL DESARROLLO INTEGRAL DE LA PRIMERA INFANCIA</t>
  </si>
  <si>
    <t>11 PUERTO COLOMBIA B</t>
  </si>
  <si>
    <t>34,13</t>
  </si>
  <si>
    <t>5642</t>
  </si>
  <si>
    <t xml:space="preserve">CENTRO DE DESARROLLO INFANTIL </t>
  </si>
  <si>
    <t>CARRERA 6 No 7 - 44</t>
  </si>
  <si>
    <t>LA INFRAESTRUCTURA SE ENCUENTRA EN COMODATO CON LA ALCALDIA.</t>
  </si>
  <si>
    <t>19,63</t>
  </si>
  <si>
    <t>JORGE BRITO VALENCIA</t>
  </si>
  <si>
    <t>ADMINISTRADOR DE EMPRESA</t>
  </si>
  <si>
    <t>MIGUEL SANTANA VALDEZ</t>
  </si>
  <si>
    <t xml:space="preserve">LICENCIADO EN EDUCACION BASICA </t>
  </si>
  <si>
    <t>SHIRLEY ESCORCIA MANOTAS</t>
  </si>
  <si>
    <t>9 BARANOA</t>
  </si>
  <si>
    <t>2405</t>
  </si>
  <si>
    <t xml:space="preserve">CALLE 19 No 12 - 313            BARANOA </t>
  </si>
  <si>
    <t>ARNALDO BOLAÑOS BOSSIO</t>
  </si>
  <si>
    <t>CORPORACION  UNICOSTA</t>
  </si>
  <si>
    <t>JOHANNA OLIVEROS ESTRADA</t>
  </si>
  <si>
    <t>EVELYN GOMEZ LOZANO</t>
  </si>
  <si>
    <t>CORPORACION  UNIVERSITARIA EMPRESARIAL DE SALAMANCA</t>
  </si>
  <si>
    <t>7 BARANOA</t>
  </si>
  <si>
    <t>32</t>
  </si>
  <si>
    <t>1404</t>
  </si>
  <si>
    <t xml:space="preserve">CALLE 15 No 16 - 217             BARANOA </t>
  </si>
  <si>
    <t xml:space="preserve">CALLE 17 No 13 - 57             BARANOA </t>
  </si>
  <si>
    <t>INGRID PEREZ TOVAR</t>
  </si>
  <si>
    <t>CECILIA GARCIA CHARRIS</t>
  </si>
  <si>
    <t>YUSSELY CANTILLO SALCEDO</t>
  </si>
  <si>
    <t>4 BARANOA</t>
  </si>
  <si>
    <t>25</t>
  </si>
  <si>
    <t>1731</t>
  </si>
  <si>
    <t xml:space="preserve">DESARROLLO INFANTIL EN MEDIO FAMILIAR </t>
  </si>
  <si>
    <t xml:space="preserve">CALLE 16 No 18 - 45            BARANOA </t>
  </si>
  <si>
    <t>NINI GONZALEZ MARTINEZ</t>
  </si>
  <si>
    <t>LICENCIADA EN LENGUA  CASTELLANA Y COMUNICACIÓN</t>
  </si>
  <si>
    <t>LAURA AGUIRRE ARRAZOLA</t>
  </si>
  <si>
    <t>LICENCIADA EN ESPAÑOL Y LITERATURA</t>
  </si>
  <si>
    <t xml:space="preserve">BELKIS CAMARGO </t>
  </si>
  <si>
    <t>TECNICO PROFESIONAL EN CONTADURIA TECNICA</t>
  </si>
  <si>
    <t>CORPORACION DE ARTES Y CIENCIAS CIAC</t>
  </si>
  <si>
    <t>MARYURIS AVILA MORA</t>
  </si>
  <si>
    <t>16/16/2002</t>
  </si>
  <si>
    <t>ELIANA HERNANDEZ SALGADO</t>
  </si>
  <si>
    <t>ADELAIDA VARGAS CASTRO</t>
  </si>
  <si>
    <t>22,15</t>
  </si>
  <si>
    <t>FUNDACION PARA EL PROGRESO Y DESARROLLO DE MALAMBO - PRODEM</t>
  </si>
  <si>
    <t xml:space="preserve">SOLICTAR PROMETA DE ARRENDAMINETO O CARTA DE INTENCION DONDE SE INDIQUE LA DIRECCION DEL INMUEBLE </t>
  </si>
  <si>
    <t>CENTRO DE DESARROLLO INFANTIL INSTITUCIONAL CON ARRIENDO</t>
  </si>
  <si>
    <t>1060</t>
  </si>
  <si>
    <t>27</t>
  </si>
  <si>
    <t>ICBF - FONADE</t>
  </si>
  <si>
    <t>FUNDACION PARA EL DESARROLLO INTEGRAL DE LA NIÑEZ JESUS DE LA BUENA ESPERANZA</t>
  </si>
  <si>
    <t>UNION TEMPORAL FUNDIJEBE - PRODEM</t>
  </si>
  <si>
    <t>40 A</t>
  </si>
  <si>
    <t>40 MALAMBO A</t>
  </si>
  <si>
    <t>46 G</t>
  </si>
  <si>
    <t>46 MALAMBO G</t>
  </si>
  <si>
    <t>PRODEM</t>
  </si>
  <si>
    <t xml:space="preserve"> PRODEM</t>
  </si>
  <si>
    <t>SE ENCUENTRA EN COMODATO</t>
  </si>
  <si>
    <t>CALLE 15 No 5 SUR  BARRIO SAN MARTIN</t>
  </si>
  <si>
    <t>CENTRO DE DESARROLLO INFANTIL INSTITUCIONAL SIN ARRIENDO</t>
  </si>
  <si>
    <t>200</t>
  </si>
  <si>
    <t>13</t>
  </si>
  <si>
    <t>45 F</t>
  </si>
  <si>
    <t>45 MALAMBO F</t>
  </si>
  <si>
    <t>16</t>
  </si>
  <si>
    <t>COMODATO CON LA ALCALDIA MUNICIPAL</t>
  </si>
  <si>
    <t>CARRERA 1 C No 19 - 19 BARRIO PARAISO - MALAMBO</t>
  </si>
  <si>
    <t>282</t>
  </si>
  <si>
    <t>44 MALAMBO E</t>
  </si>
  <si>
    <t>YULI SALGADO CARCAMO</t>
  </si>
  <si>
    <t>No cumple con la experiencia requerida por el pliego.</t>
  </si>
  <si>
    <t>WALTER VARGAS MARRIAGA</t>
  </si>
  <si>
    <t>YIRA PEREZ</t>
  </si>
  <si>
    <t>No aporta certificacion que acredite la experiencia</t>
  </si>
  <si>
    <t>FUNDACION PARA EL DESARROLLO Y BIENESTAR SOCIAL "FUNDEBIS"</t>
  </si>
  <si>
    <t>No aporta certificacion del Simat</t>
  </si>
  <si>
    <t>ATENCION INTEGRALA A FAMILIAS GESTORAS</t>
  </si>
  <si>
    <t>24/01/2011-24/10/2011</t>
  </si>
  <si>
    <t>ICBF-REGIONAL ATLANTICO</t>
  </si>
  <si>
    <t>ATENCION INTEGRALA A FAMILIAS  CON NNA DE POBREZA EXTREMA</t>
  </si>
  <si>
    <t>16/07/2010 -15/09/2010</t>
  </si>
  <si>
    <t>22/01/2010-06/07/2010</t>
  </si>
  <si>
    <t>72.313.478</t>
  </si>
  <si>
    <t>MARLON FONTALVO FONTALVO</t>
  </si>
  <si>
    <t>SOLICITAR LA VALIDACION DEL DIPLOMA DE LA UNIVERSIDAD DEL ATLANTICO.</t>
  </si>
  <si>
    <t>04/10/2013-30/09/2014</t>
  </si>
  <si>
    <t>FUNDACION PARA EL DESARROLLO INTEGRAL DE LA NIÑEZ "JESUS DE LA  BUENA ESPERANZA"</t>
  </si>
  <si>
    <t>LICENCIADO EN ENSEÑANZAS DE LA TECNOLOGIA</t>
  </si>
  <si>
    <t>32.842.295</t>
  </si>
  <si>
    <t>INGRID GOMEZ MARQUEZ</t>
  </si>
  <si>
    <t>COORDINADORA PAIPI</t>
  </si>
  <si>
    <t>01/07/2012 -15/12/2012</t>
  </si>
  <si>
    <t>COLEGIO JESUS DE LA BUENA ESPERANZA</t>
  </si>
  <si>
    <t>01/02/2012-30/06/2012</t>
  </si>
  <si>
    <t>22.531.559</t>
  </si>
  <si>
    <t>KATHERINE ATENCIO FONTALVO</t>
  </si>
  <si>
    <t>1/02/2012-30/11/2013</t>
  </si>
  <si>
    <t>INSTITUCION EDUCATIVA DIVINA MISERICORDIA</t>
  </si>
  <si>
    <t>CORPORACION INTERNACIONAL PARA EL DESARROLLO EDUCATIVO</t>
  </si>
  <si>
    <t>32.746.712</t>
  </si>
  <si>
    <t>DENIA MAESTRE LUQUE</t>
  </si>
  <si>
    <t>COMODATO ALCALDIA MUNICIPAL DE GALAPA</t>
  </si>
  <si>
    <t>CORREGIMIENTO DE PALUATO</t>
  </si>
  <si>
    <t>CARRERA 32 No 10 - 300 BARRIO MUNDO FELIZ - GALAPA</t>
  </si>
  <si>
    <t>CALLE 10 No 21 - 110 BARRIO LOS ALMENDROS - GALAPA</t>
  </si>
  <si>
    <t>SECRETARIA DE EDUCACION MUNICIPAL DE SOLEDAD</t>
  </si>
  <si>
    <t>No se tiene en cuenta porque se traslapa la experiencia.</t>
  </si>
  <si>
    <t>La certificacion aportada por la Secretaria de Educacion Departamentalno corresponde  con el numero del contrato relacionado en la experiencia minima habilitante,</t>
  </si>
  <si>
    <t>SECRETARIA DE EDUCACION DEPARTAMENTAL DEL ATLANTICO</t>
  </si>
  <si>
    <t>5 GALAPA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</si>
</sst>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0"/>
    <numFmt numFmtId="171" formatCode="0.00000000"/>
    <numFmt numFmtId="172" formatCode="0.0;[Red]0.0"/>
    <numFmt numFmtId="173" formatCode="&quot;$&quot;#,##0.00"/>
    <numFmt numFmtId="174" formatCode="&quot;$&quot;\ #,##0"/>
    <numFmt numFmtId="175" formatCode="0.00_ ;\-0.00\ "/>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sz val="10"/>
      <color theme="1"/>
      <name val="Calibri"/>
      <family val="2"/>
      <scheme val="minor"/>
    </font>
    <font>
      <sz val="22"/>
      <color rgb="FFFF0000"/>
      <name val="Calibri"/>
      <family val="2"/>
    </font>
    <font>
      <sz val="11"/>
      <color rgb="FFFF0000"/>
      <name val="Calibri"/>
      <family val="2"/>
      <scheme val="minor"/>
    </font>
    <font>
      <b/>
      <sz val="11"/>
      <color rgb="FFFF0000"/>
      <name val="Calibri"/>
      <family val="2"/>
      <scheme val="minor"/>
    </font>
    <font>
      <b/>
      <sz val="11"/>
      <name val="Calibri"/>
      <family val="2"/>
      <scheme val="minor"/>
    </font>
    <font>
      <sz val="11"/>
      <color rgb="FFFF0000"/>
      <name val="Calibri"/>
      <family val="2"/>
    </font>
    <font>
      <sz val="9"/>
      <color rgb="FFFF0000"/>
      <name val="Calibri"/>
      <family val="2"/>
      <scheme val="minor"/>
    </font>
    <font>
      <sz val="10"/>
      <color rgb="FFFF0000"/>
      <name val="Calibri"/>
      <family val="2"/>
      <scheme val="minor"/>
    </font>
    <font>
      <b/>
      <sz val="11"/>
      <color rgb="FFFF0000"/>
      <name val="Arial"/>
      <family val="2"/>
    </font>
    <font>
      <sz val="9"/>
      <color theme="1"/>
      <name val="Calibri"/>
      <family val="2"/>
      <scheme val="minor"/>
    </font>
    <font>
      <b/>
      <sz val="14"/>
      <color theme="1"/>
      <name val="Calibri"/>
      <family val="2"/>
      <scheme val="minor"/>
    </font>
    <font>
      <sz val="11"/>
      <color theme="1"/>
      <name val="Calibri"/>
      <family val="2"/>
    </font>
    <font>
      <b/>
      <sz val="11"/>
      <color theme="1"/>
      <name val="Calibri"/>
      <family val="2"/>
    </font>
    <font>
      <sz val="12"/>
      <color rgb="FF000000"/>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8" tint="0.39997558519241921"/>
        <bgColor indexed="64"/>
      </patternFill>
    </fill>
    <fill>
      <patternFill patternType="solid">
        <fgColor theme="9"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57"/>
      </left>
      <right/>
      <top/>
      <bottom style="medium">
        <color indexed="57"/>
      </bottom>
      <diagonal/>
    </border>
    <border>
      <left/>
      <right style="medium">
        <color indexed="57"/>
      </right>
      <top/>
      <bottom style="medium">
        <color indexed="57"/>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554">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 fontId="13" fillId="0" borderId="1" xfId="0" applyNumberFormat="1" applyFont="1" applyFill="1" applyBorder="1" applyAlignment="1" applyProtection="1">
      <alignment horizontal="center" vertical="center" wrapText="1"/>
      <protection locked="0"/>
    </xf>
    <xf numFmtId="14" fontId="0" fillId="0" borderId="1" xfId="0" applyNumberFormat="1" applyBorder="1" applyAlignment="1"/>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wrapText="1"/>
    </xf>
    <xf numFmtId="0" fontId="0" fillId="0" borderId="13" xfId="0" applyBorder="1" applyAlignment="1">
      <alignment horizontal="center" vertical="center"/>
    </xf>
    <xf numFmtId="14" fontId="0" fillId="0" borderId="13" xfId="0" applyNumberFormat="1" applyBorder="1" applyAlignment="1">
      <alignment horizontal="center" vertical="center"/>
    </xf>
    <xf numFmtId="0" fontId="0" fillId="0" borderId="13" xfId="0" applyFill="1" applyBorder="1" applyAlignment="1">
      <alignment horizontal="center"/>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4" fontId="0" fillId="0" borderId="1" xfId="0" applyNumberFormat="1" applyBorder="1" applyAlignment="1">
      <alignment vertical="center"/>
    </xf>
    <xf numFmtId="14" fontId="0" fillId="0" borderId="1" xfId="0" applyNumberFormat="1" applyBorder="1" applyAlignment="1">
      <alignment vertical="center" wrapText="1"/>
    </xf>
    <xf numFmtId="0" fontId="0" fillId="0" borderId="1" xfId="0" applyBorder="1" applyAlignment="1">
      <alignment horizontal="right" vertical="center" wrapText="1"/>
    </xf>
    <xf numFmtId="0" fontId="0" fillId="0" borderId="1" xfId="0" applyBorder="1" applyAlignment="1">
      <alignment horizontal="left" vertical="center"/>
    </xf>
    <xf numFmtId="0" fontId="0" fillId="0" borderId="1" xfId="0" applyBorder="1" applyAlignment="1">
      <alignment horizontal="right"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1" xfId="0" applyFill="1" applyBorder="1" applyAlignment="1">
      <alignment horizontal="center" wrapText="1"/>
    </xf>
    <xf numFmtId="0" fontId="1" fillId="0" borderId="1" xfId="0" applyFont="1" applyBorder="1" applyAlignment="1">
      <alignment wrapText="1"/>
    </xf>
    <xf numFmtId="0" fontId="0" fillId="0" borderId="1" xfId="0" applyBorder="1" applyAlignment="1">
      <alignment wrapText="1"/>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4" fontId="0" fillId="0" borderId="13" xfId="0" applyNumberFormat="1" applyBorder="1" applyAlignment="1">
      <alignment horizontal="center" vertical="center"/>
    </xf>
    <xf numFmtId="0" fontId="0" fillId="0" borderId="13" xfId="0" applyFill="1" applyBorder="1" applyAlignment="1">
      <alignment horizontal="center"/>
    </xf>
    <xf numFmtId="0" fontId="0" fillId="0" borderId="13" xfId="0" applyBorder="1" applyAlignment="1">
      <alignment horizontal="center" vertical="center" wrapText="1"/>
    </xf>
    <xf numFmtId="0" fontId="13" fillId="0" borderId="1" xfId="0" applyNumberFormat="1" applyFont="1" applyFill="1" applyBorder="1" applyAlignment="1" applyProtection="1">
      <alignment horizontal="center" vertical="center" wrapText="1"/>
      <protection locked="0"/>
    </xf>
    <xf numFmtId="2" fontId="0" fillId="0" borderId="1" xfId="0" applyNumberFormat="1" applyFill="1" applyBorder="1" applyAlignment="1">
      <alignment horizontal="center" vertical="center"/>
    </xf>
    <xf numFmtId="170" fontId="13" fillId="0" borderId="1" xfId="0" applyNumberFormat="1" applyFont="1" applyFill="1" applyBorder="1" applyAlignment="1" applyProtection="1">
      <alignment horizontal="center" vertical="center" wrapText="1"/>
      <protection locked="0"/>
    </xf>
    <xf numFmtId="170" fontId="18" fillId="0" borderId="1" xfId="0" applyNumberFormat="1" applyFont="1" applyFill="1" applyBorder="1" applyAlignment="1" applyProtection="1">
      <alignment horizontal="center" vertical="center" wrapText="1"/>
      <protection locked="0"/>
    </xf>
    <xf numFmtId="2" fontId="1" fillId="2" borderId="1" xfId="0" applyNumberFormat="1" applyFont="1" applyFill="1" applyBorder="1" applyAlignment="1">
      <alignment horizontal="center" vertical="center"/>
    </xf>
    <xf numFmtId="0" fontId="0" fillId="0" borderId="13" xfId="0" applyFill="1" applyBorder="1" applyAlignment="1">
      <alignment horizontal="center" vertical="center" wrapText="1"/>
    </xf>
    <xf numFmtId="0" fontId="0" fillId="0" borderId="13" xfId="0" applyFill="1" applyBorder="1" applyAlignment="1">
      <alignment horizontal="center" vertical="center"/>
    </xf>
    <xf numFmtId="14" fontId="0" fillId="0" borderId="13"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vertical="center" wrapText="1"/>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24" fillId="0" borderId="0" xfId="0" applyFont="1" applyFill="1" applyBorder="1" applyAlignment="1">
      <alignment vertical="center"/>
    </xf>
    <xf numFmtId="14" fontId="0" fillId="0" borderId="1" xfId="0" applyNumberFormat="1" applyFill="1" applyBorder="1" applyAlignment="1">
      <alignment wrapText="1"/>
    </xf>
    <xf numFmtId="14" fontId="1" fillId="0" borderId="1" xfId="0" applyNumberFormat="1" applyFont="1" applyFill="1" applyBorder="1" applyAlignment="1"/>
    <xf numFmtId="14" fontId="26" fillId="0" borderId="1" xfId="0" applyNumberFormat="1" applyFont="1" applyFill="1" applyBorder="1" applyAlignment="1">
      <alignment vertical="center" wrapText="1"/>
    </xf>
    <xf numFmtId="14" fontId="1" fillId="0" borderId="1" xfId="0" applyNumberFormat="1" applyFont="1" applyFill="1" applyBorder="1" applyAlignment="1">
      <alignment vertical="center"/>
    </xf>
    <xf numFmtId="0" fontId="0" fillId="0" borderId="1" xfId="0" applyBorder="1" applyAlignment="1">
      <alignment horizontal="right"/>
    </xf>
    <xf numFmtId="0" fontId="0" fillId="0" borderId="1" xfId="0" applyFill="1" applyBorder="1" applyAlignment="1">
      <alignment vertical="top" wrapText="1"/>
    </xf>
    <xf numFmtId="0" fontId="26" fillId="0" borderId="0" xfId="0" applyFont="1" applyAlignment="1">
      <alignment vertical="center"/>
    </xf>
    <xf numFmtId="0" fontId="14" fillId="0" borderId="13" xfId="0" applyFont="1" applyBorder="1" applyAlignment="1">
      <alignment horizontal="center" vertical="center"/>
    </xf>
    <xf numFmtId="0" fontId="0" fillId="0" borderId="1" xfId="0" applyBorder="1" applyAlignment="1">
      <alignment vertical="top" wrapText="1"/>
    </xf>
    <xf numFmtId="14" fontId="0" fillId="0" borderId="1" xfId="0" applyNumberFormat="1" applyFill="1" applyBorder="1" applyAlignment="1">
      <alignment vertical="top" wrapText="1"/>
    </xf>
    <xf numFmtId="14" fontId="26" fillId="0" borderId="1" xfId="0" applyNumberFormat="1" applyFont="1" applyFill="1" applyBorder="1" applyAlignment="1"/>
    <xf numFmtId="0" fontId="0" fillId="0" borderId="1" xfId="0" applyBorder="1" applyAlignment="1">
      <alignment wrapText="1"/>
    </xf>
    <xf numFmtId="0" fontId="11" fillId="5" borderId="1" xfId="0" applyFont="1" applyFill="1" applyBorder="1" applyAlignment="1">
      <alignment horizontal="left" vertical="center" wrapText="1"/>
    </xf>
    <xf numFmtId="2" fontId="13" fillId="5" borderId="1" xfId="0" applyNumberFormat="1" applyFont="1" applyFill="1" applyBorder="1" applyAlignment="1" applyProtection="1">
      <alignment horizontal="center" vertical="center" wrapText="1"/>
      <protection locked="0"/>
    </xf>
    <xf numFmtId="0" fontId="25" fillId="0" borderId="0" xfId="0" applyFont="1"/>
    <xf numFmtId="0" fontId="9" fillId="0" borderId="0" xfId="0" applyFont="1" applyFill="1" applyBorder="1" applyAlignment="1">
      <alignment horizontal="center" vertical="center" wrapText="1"/>
    </xf>
    <xf numFmtId="166" fontId="0" fillId="0" borderId="0" xfId="0" applyNumberFormat="1" applyFill="1" applyBorder="1" applyAlignment="1">
      <alignment horizontal="right" vertical="center"/>
    </xf>
    <xf numFmtId="0" fontId="28" fillId="0" borderId="1" xfId="0" applyFont="1" applyFill="1" applyBorder="1" applyAlignment="1">
      <alignment horizontal="left" vertical="center" wrapText="1"/>
    </xf>
    <xf numFmtId="0" fontId="0" fillId="0" borderId="1" xfId="0" applyBorder="1" applyAlignment="1">
      <alignment wrapText="1"/>
    </xf>
    <xf numFmtId="0" fontId="25" fillId="0" borderId="0" xfId="0" applyFont="1" applyAlignment="1">
      <alignment vertical="center"/>
    </xf>
    <xf numFmtId="14" fontId="29" fillId="0" borderId="1" xfId="0" applyNumberFormat="1" applyFont="1" applyFill="1" applyBorder="1" applyAlignment="1" applyProtection="1">
      <alignment horizontal="center" vertical="center" wrapText="1"/>
      <protection locked="0"/>
    </xf>
    <xf numFmtId="15" fontId="29"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xf>
    <xf numFmtId="0" fontId="0" fillId="0" borderId="14" xfId="0" applyBorder="1" applyAlignment="1">
      <alignment horizontal="center" vertical="center" wrapText="1"/>
    </xf>
    <xf numFmtId="0" fontId="0" fillId="0" borderId="1" xfId="0" applyBorder="1" applyAlignment="1">
      <alignment horizontal="center" vertical="center"/>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3" fontId="0" fillId="3" borderId="1" xfId="0" applyNumberFormat="1" applyFill="1" applyBorder="1" applyAlignment="1">
      <alignment horizontal="right" vertical="center"/>
    </xf>
    <xf numFmtId="0" fontId="13" fillId="0" borderId="1" xfId="4" applyNumberFormat="1" applyFont="1" applyFill="1" applyBorder="1" applyAlignment="1" applyProtection="1">
      <alignment horizontal="center" vertical="center" wrapText="1"/>
      <protection locked="0"/>
    </xf>
    <xf numFmtId="0" fontId="0" fillId="6" borderId="1" xfId="0" applyFont="1" applyFill="1" applyBorder="1" applyAlignment="1">
      <alignment horizontal="left" vertical="center" wrapText="1"/>
    </xf>
    <xf numFmtId="0" fontId="0" fillId="6" borderId="1" xfId="0" applyFont="1" applyFill="1" applyBorder="1" applyAlignment="1">
      <alignment vertical="center" wrapText="1"/>
    </xf>
    <xf numFmtId="0" fontId="0" fillId="6" borderId="1" xfId="0" applyFont="1" applyFill="1" applyBorder="1" applyAlignment="1">
      <alignment horizontal="right" vertical="center" wrapText="1"/>
    </xf>
    <xf numFmtId="0" fontId="0" fillId="6" borderId="14" xfId="0" applyFont="1" applyFill="1" applyBorder="1" applyAlignment="1">
      <alignment horizontal="left" vertical="center" wrapText="1"/>
    </xf>
    <xf numFmtId="0" fontId="0" fillId="6" borderId="5" xfId="0" applyFont="1" applyFill="1" applyBorder="1" applyAlignment="1">
      <alignment horizontal="left" vertical="center" wrapText="1"/>
    </xf>
    <xf numFmtId="14" fontId="0" fillId="0" borderId="1" xfId="0" applyNumberFormat="1" applyBorder="1" applyAlignment="1">
      <alignment wrapText="1"/>
    </xf>
    <xf numFmtId="0" fontId="0" fillId="6" borderId="1" xfId="0" applyFont="1" applyFill="1" applyBorder="1" applyAlignment="1">
      <alignment horizontal="center" vertical="center" wrapText="1"/>
    </xf>
    <xf numFmtId="14" fontId="1" fillId="6" borderId="1" xfId="0" applyNumberFormat="1" applyFont="1" applyFill="1" applyBorder="1" applyAlignment="1">
      <alignment horizontal="right"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 fillId="6" borderId="18" xfId="0" applyFont="1" applyFill="1" applyBorder="1" applyAlignment="1">
      <alignment horizontal="center" vertical="center" wrapText="1"/>
    </xf>
    <xf numFmtId="0" fontId="0" fillId="0" borderId="0" xfId="0" applyAlignment="1">
      <alignment vertical="center" wrapText="1"/>
    </xf>
    <xf numFmtId="14" fontId="0" fillId="0" borderId="0" xfId="0" applyNumberFormat="1" applyAlignment="1">
      <alignment vertical="center"/>
    </xf>
    <xf numFmtId="0" fontId="0" fillId="0" borderId="1" xfId="0" applyFill="1" applyBorder="1" applyAlignment="1">
      <alignment horizontal="left"/>
    </xf>
    <xf numFmtId="171" fontId="13"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right" wrapText="1"/>
    </xf>
    <xf numFmtId="0" fontId="32" fillId="0" borderId="1" xfId="0" applyFont="1" applyFill="1" applyBorder="1" applyAlignment="1">
      <alignment wrapText="1"/>
    </xf>
    <xf numFmtId="1" fontId="18" fillId="0" borderId="1" xfId="0" applyNumberFormat="1" applyFont="1" applyFill="1" applyBorder="1" applyAlignment="1" applyProtection="1">
      <alignment horizontal="center" vertical="center" wrapText="1"/>
      <protection locked="0"/>
    </xf>
    <xf numFmtId="0" fontId="0" fillId="6" borderId="1" xfId="0" applyFill="1" applyBorder="1" applyAlignment="1"/>
    <xf numFmtId="0" fontId="0" fillId="0" borderId="1" xfId="0" applyBorder="1" applyAlignment="1">
      <alignment horizontal="left" wrapText="1"/>
    </xf>
    <xf numFmtId="0" fontId="0" fillId="3" borderId="1" xfId="0" applyNumberFormat="1" applyFill="1" applyBorder="1" applyAlignment="1">
      <alignment horizontal="right" vertical="center"/>
    </xf>
    <xf numFmtId="10" fontId="13" fillId="0" borderId="1" xfId="4" applyNumberFormat="1" applyFont="1" applyFill="1" applyBorder="1" applyAlignment="1">
      <alignment horizontal="right" vertical="center" wrapText="1"/>
    </xf>
    <xf numFmtId="10" fontId="11" fillId="0" borderId="1" xfId="0" applyNumberFormat="1" applyFont="1" applyFill="1" applyBorder="1" applyAlignment="1">
      <alignment horizontal="left" vertical="center" wrapText="1"/>
    </xf>
    <xf numFmtId="10" fontId="13" fillId="0" borderId="1" xfId="4" applyNumberFormat="1" applyFont="1" applyFill="1" applyBorder="1" applyAlignment="1" applyProtection="1">
      <alignment horizontal="center" vertical="center" wrapText="1"/>
      <protection locked="0"/>
    </xf>
    <xf numFmtId="0" fontId="0" fillId="3" borderId="1" xfId="3" applyNumberFormat="1" applyFont="1" applyFill="1" applyBorder="1" applyAlignment="1">
      <alignment horizontal="right" vertical="center"/>
    </xf>
    <xf numFmtId="0" fontId="0" fillId="7" borderId="1" xfId="0" applyFill="1" applyBorder="1" applyAlignment="1">
      <alignment horizontal="center" vertical="center"/>
    </xf>
    <xf numFmtId="0" fontId="0" fillId="0" borderId="1" xfId="0" applyBorder="1" applyAlignment="1">
      <alignment horizontal="left"/>
    </xf>
    <xf numFmtId="17" fontId="0" fillId="0" borderId="1" xfId="0" applyNumberFormat="1" applyBorder="1" applyAlignment="1">
      <alignment wrapText="1"/>
    </xf>
    <xf numFmtId="49" fontId="14" fillId="0" borderId="1" xfId="0" applyNumberFormat="1" applyFont="1" applyFill="1" applyBorder="1" applyAlignment="1" applyProtection="1">
      <alignment vertical="center" wrapText="1"/>
      <protection locked="0"/>
    </xf>
    <xf numFmtId="0" fontId="0" fillId="4" borderId="1" xfId="0" applyFill="1" applyBorder="1" applyAlignment="1">
      <alignment wrapText="1"/>
    </xf>
    <xf numFmtId="14" fontId="0" fillId="4" borderId="1" xfId="0" applyNumberFormat="1" applyFill="1" applyBorder="1" applyAlignment="1">
      <alignment wrapText="1"/>
    </xf>
    <xf numFmtId="0" fontId="0" fillId="4" borderId="1" xfId="0" applyFill="1" applyBorder="1" applyAlignment="1"/>
    <xf numFmtId="0" fontId="0" fillId="4" borderId="1" xfId="0" applyFill="1" applyBorder="1" applyAlignment="1">
      <alignment vertical="center"/>
    </xf>
    <xf numFmtId="0" fontId="0" fillId="4" borderId="1" xfId="0" applyFill="1" applyBorder="1" applyAlignment="1">
      <alignment horizontal="center" vertical="center" wrapText="1"/>
    </xf>
    <xf numFmtId="0" fontId="0" fillId="4" borderId="0" xfId="0" applyFill="1" applyAlignment="1">
      <alignment vertical="center"/>
    </xf>
    <xf numFmtId="14" fontId="13" fillId="4" borderId="1" xfId="0" applyNumberFormat="1" applyFont="1" applyFill="1" applyBorder="1" applyAlignment="1" applyProtection="1">
      <alignment horizontal="center" vertical="center" wrapText="1"/>
      <protection locked="0"/>
    </xf>
    <xf numFmtId="14" fontId="13" fillId="7" borderId="1" xfId="0" applyNumberFormat="1" applyFont="1" applyFill="1" applyBorder="1" applyAlignment="1" applyProtection="1">
      <alignment horizontal="center" vertical="center" wrapText="1"/>
      <protection locked="0"/>
    </xf>
    <xf numFmtId="14" fontId="13" fillId="8" borderId="1" xfId="0" applyNumberFormat="1" applyFont="1" applyFill="1" applyBorder="1" applyAlignment="1" applyProtection="1">
      <alignment horizontal="center" vertical="center" wrapText="1"/>
      <protection locked="0"/>
    </xf>
    <xf numFmtId="172" fontId="13" fillId="0" borderId="1" xfId="0" applyNumberFormat="1" applyFont="1" applyFill="1" applyBorder="1" applyAlignment="1" applyProtection="1">
      <alignment horizontal="center" vertical="center" wrapText="1"/>
      <protection locked="0"/>
    </xf>
    <xf numFmtId="0" fontId="13" fillId="6" borderId="1" xfId="0" applyNumberFormat="1" applyFont="1" applyFill="1" applyBorder="1" applyAlignment="1" applyProtection="1">
      <alignment horizontal="center" vertical="center" wrapText="1"/>
      <protection locked="0"/>
    </xf>
    <xf numFmtId="49" fontId="0" fillId="0" borderId="1" xfId="0" applyNumberFormat="1" applyBorder="1" applyAlignment="1">
      <alignment vertical="center" wrapText="1"/>
    </xf>
    <xf numFmtId="0" fontId="33" fillId="0" borderId="0" xfId="0" applyFont="1" applyAlignment="1">
      <alignment vertical="center"/>
    </xf>
    <xf numFmtId="14" fontId="13" fillId="6" borderId="1" xfId="0" applyNumberFormat="1" applyFont="1" applyFill="1" applyBorder="1" applyAlignment="1" applyProtection="1">
      <alignment horizontal="center" vertical="center" wrapText="1"/>
      <protection locked="0"/>
    </xf>
    <xf numFmtId="0" fontId="14" fillId="0" borderId="0" xfId="0" applyFont="1" applyFill="1" applyBorder="1" applyAlignment="1">
      <alignment horizontal="center" vertical="center" wrapText="1"/>
    </xf>
    <xf numFmtId="49" fontId="14" fillId="0" borderId="0" xfId="0" applyNumberFormat="1" applyFont="1" applyFill="1" applyBorder="1" applyAlignment="1" applyProtection="1">
      <alignment horizontal="left" vertical="center" wrapText="1"/>
      <protection locked="0"/>
    </xf>
    <xf numFmtId="0" fontId="14" fillId="0" borderId="0" xfId="0" applyFont="1" applyFill="1" applyBorder="1" applyAlignment="1" applyProtection="1">
      <alignment horizontal="center" vertical="center" wrapText="1"/>
      <protection locked="0"/>
    </xf>
    <xf numFmtId="49" fontId="14" fillId="0" borderId="0" xfId="0" applyNumberFormat="1" applyFont="1" applyFill="1" applyBorder="1" applyAlignment="1" applyProtection="1">
      <alignment horizontal="center" vertical="center" wrapText="1"/>
      <protection locked="0"/>
    </xf>
    <xf numFmtId="9" fontId="13" fillId="0" borderId="0"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15" fontId="13" fillId="0" borderId="0" xfId="0" applyNumberFormat="1" applyFont="1" applyFill="1" applyBorder="1" applyAlignment="1" applyProtection="1">
      <alignment horizontal="center" vertical="center" wrapText="1"/>
      <protection locked="0"/>
    </xf>
    <xf numFmtId="49" fontId="18" fillId="0" borderId="0" xfId="0" applyNumberFormat="1" applyFont="1" applyFill="1" applyBorder="1" applyAlignment="1" applyProtection="1">
      <alignment horizontal="center" vertical="center" wrapText="1"/>
      <protection locked="0"/>
    </xf>
    <xf numFmtId="2" fontId="18" fillId="0" borderId="0" xfId="0" applyNumberFormat="1" applyFont="1" applyFill="1" applyBorder="1" applyAlignment="1" applyProtection="1">
      <alignment horizontal="center" vertical="center" wrapText="1"/>
      <protection locked="0"/>
    </xf>
    <xf numFmtId="168" fontId="13" fillId="0" borderId="0" xfId="1" applyNumberFormat="1" applyFont="1" applyFill="1" applyBorder="1" applyAlignment="1">
      <alignment horizontal="right" vertical="center" wrapText="1"/>
    </xf>
    <xf numFmtId="0" fontId="14" fillId="0" borderId="0" xfId="0" applyFont="1" applyFill="1" applyBorder="1" applyAlignment="1">
      <alignment horizontal="left" vertical="center" wrapText="1"/>
    </xf>
    <xf numFmtId="14" fontId="13" fillId="9" borderId="1" xfId="0" applyNumberFormat="1" applyFont="1" applyFill="1" applyBorder="1" applyAlignment="1" applyProtection="1">
      <alignment horizontal="center" vertical="center" wrapText="1"/>
      <protection locked="0"/>
    </xf>
    <xf numFmtId="14" fontId="13" fillId="1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wrapText="1"/>
    </xf>
    <xf numFmtId="0" fontId="0" fillId="0" borderId="1" xfId="0" applyNumberFormat="1" applyBorder="1" applyAlignment="1">
      <alignment vertical="center" wrapText="1"/>
    </xf>
    <xf numFmtId="49" fontId="14" fillId="11" borderId="1" xfId="0" applyNumberFormat="1" applyFont="1" applyFill="1" applyBorder="1" applyAlignment="1" applyProtection="1">
      <alignment horizontal="left" vertical="center" wrapText="1"/>
      <protection locked="0"/>
    </xf>
    <xf numFmtId="0" fontId="14" fillId="11" borderId="1" xfId="0" applyFont="1" applyFill="1" applyBorder="1" applyAlignment="1" applyProtection="1">
      <alignment horizontal="center" vertical="center" wrapText="1"/>
      <protection locked="0"/>
    </xf>
    <xf numFmtId="49" fontId="14" fillId="11"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1"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0" fillId="11" borderId="0" xfId="0" applyFill="1"/>
    <xf numFmtId="0" fontId="0" fillId="0" borderId="0" xfId="0" applyFill="1" applyBorder="1"/>
    <xf numFmtId="0" fontId="0" fillId="0" borderId="1" xfId="0" applyFill="1" applyBorder="1" applyAlignment="1">
      <alignment horizontal="left" wrapText="1"/>
    </xf>
    <xf numFmtId="0" fontId="0" fillId="4" borderId="1" xfId="0" applyFill="1" applyBorder="1" applyAlignment="1">
      <alignment vertical="center" wrapText="1"/>
    </xf>
    <xf numFmtId="14" fontId="0" fillId="4" borderId="1" xfId="0" applyNumberFormat="1" applyFill="1" applyBorder="1" applyAlignment="1"/>
    <xf numFmtId="0" fontId="0" fillId="4" borderId="1" xfId="0" applyFill="1" applyBorder="1"/>
    <xf numFmtId="0" fontId="0" fillId="4" borderId="0" xfId="0" applyFill="1"/>
    <xf numFmtId="0" fontId="14" fillId="0" borderId="1" xfId="0" applyFont="1" applyFill="1" applyBorder="1" applyAlignment="1" applyProtection="1">
      <alignment horizontal="left" vertical="center" wrapText="1"/>
      <protection locked="0"/>
    </xf>
    <xf numFmtId="14" fontId="0" fillId="0" borderId="1" xfId="0" applyNumberFormat="1" applyFill="1" applyBorder="1" applyAlignment="1">
      <alignment vertical="center" wrapText="1"/>
    </xf>
    <xf numFmtId="49" fontId="14" fillId="4" borderId="1" xfId="0" applyNumberFormat="1" applyFont="1" applyFill="1" applyBorder="1" applyAlignment="1" applyProtection="1">
      <alignment horizontal="left" vertical="center" wrapText="1"/>
      <protection locked="0"/>
    </xf>
    <xf numFmtId="49" fontId="14" fillId="4" borderId="1" xfId="0" applyNumberFormat="1" applyFont="1" applyFill="1" applyBorder="1" applyAlignment="1" applyProtection="1">
      <alignment horizontal="center" vertical="center" wrapText="1"/>
      <protection locked="0"/>
    </xf>
    <xf numFmtId="9" fontId="13" fillId="4" borderId="1" xfId="0" applyNumberFormat="1"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15" fontId="13" fillId="4" borderId="1" xfId="0" applyNumberFormat="1" applyFont="1" applyFill="1" applyBorder="1" applyAlignment="1" applyProtection="1">
      <alignment horizontal="center" vertical="center" wrapText="1"/>
      <protection locked="0"/>
    </xf>
    <xf numFmtId="0" fontId="13" fillId="4" borderId="1" xfId="0" applyNumberFormat="1" applyFont="1" applyFill="1" applyBorder="1" applyAlignment="1" applyProtection="1">
      <alignment horizontal="center" vertical="center" wrapText="1"/>
      <protection locked="0"/>
    </xf>
    <xf numFmtId="1" fontId="13" fillId="4" borderId="1" xfId="0" applyNumberFormat="1" applyFont="1" applyFill="1" applyBorder="1" applyAlignment="1" applyProtection="1">
      <alignment horizontal="center" vertical="center" wrapText="1"/>
      <protection locked="0"/>
    </xf>
    <xf numFmtId="2" fontId="13" fillId="4" borderId="1" xfId="0" applyNumberFormat="1" applyFont="1" applyFill="1" applyBorder="1" applyAlignment="1" applyProtection="1">
      <alignment horizontal="center" vertical="center" wrapText="1"/>
      <protection locked="0"/>
    </xf>
    <xf numFmtId="168" fontId="13" fillId="4" borderId="1" xfId="1" applyNumberFormat="1" applyFont="1" applyFill="1" applyBorder="1" applyAlignment="1">
      <alignment horizontal="right" vertical="center" wrapText="1"/>
    </xf>
    <xf numFmtId="0" fontId="11" fillId="4" borderId="1" xfId="0" applyFont="1" applyFill="1" applyBorder="1" applyAlignment="1">
      <alignment horizontal="left" vertical="center" wrapText="1"/>
    </xf>
    <xf numFmtId="14" fontId="0" fillId="4" borderId="1" xfId="0" applyNumberFormat="1" applyFill="1" applyBorder="1" applyAlignment="1">
      <alignment vertical="center" wrapText="1"/>
    </xf>
    <xf numFmtId="0" fontId="0" fillId="0" borderId="0" xfId="0" applyFill="1"/>
    <xf numFmtId="17" fontId="0" fillId="0" borderId="0" xfId="0" applyNumberFormat="1" applyAlignment="1">
      <alignment vertical="center"/>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1" fontId="0" fillId="3" borderId="1" xfId="0" applyNumberFormat="1" applyFill="1" applyBorder="1" applyAlignment="1">
      <alignment horizontal="right" vertical="center"/>
    </xf>
    <xf numFmtId="0" fontId="14" fillId="0" borderId="1" xfId="3" applyNumberFormat="1" applyFont="1" applyFill="1" applyBorder="1" applyAlignment="1" applyProtection="1">
      <alignment horizontal="center" vertical="center" wrapText="1"/>
      <protection locked="0"/>
    </xf>
    <xf numFmtId="9" fontId="14" fillId="0" borderId="1" xfId="4" applyFont="1" applyFill="1" applyBorder="1" applyAlignment="1" applyProtection="1">
      <alignment horizontal="center" vertical="center" wrapText="1"/>
      <protection locked="0"/>
    </xf>
    <xf numFmtId="14" fontId="14" fillId="0" borderId="1" xfId="0" applyNumberFormat="1" applyFont="1" applyFill="1" applyBorder="1" applyAlignment="1" applyProtection="1">
      <alignment horizontal="center" vertical="center" wrapText="1"/>
      <protection locked="0"/>
    </xf>
    <xf numFmtId="15" fontId="14"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protection locked="0"/>
    </xf>
    <xf numFmtId="1" fontId="14" fillId="0" borderId="1" xfId="0" applyNumberFormat="1" applyFont="1" applyFill="1" applyBorder="1" applyAlignment="1" applyProtection="1">
      <alignment horizontal="center" vertical="center" wrapText="1"/>
      <protection locked="0"/>
    </xf>
    <xf numFmtId="2" fontId="14" fillId="0" borderId="1" xfId="0" applyNumberFormat="1" applyFont="1" applyFill="1" applyBorder="1" applyAlignment="1" applyProtection="1">
      <alignment horizontal="center" vertical="center" wrapText="1"/>
      <protection locked="0"/>
    </xf>
    <xf numFmtId="173" fontId="14" fillId="0" borderId="1" xfId="1" applyNumberFormat="1" applyFont="1" applyFill="1" applyBorder="1" applyAlignment="1">
      <alignment horizontal="right" vertical="center" wrapText="1"/>
    </xf>
    <xf numFmtId="168" fontId="14" fillId="0" borderId="1" xfId="1" applyNumberFormat="1" applyFont="1" applyFill="1" applyBorder="1" applyAlignment="1">
      <alignment horizontal="center" vertical="center" wrapText="1"/>
    </xf>
    <xf numFmtId="9" fontId="14" fillId="0" borderId="1" xfId="0" applyNumberFormat="1" applyFont="1" applyFill="1" applyBorder="1" applyAlignment="1" applyProtection="1">
      <alignment horizontal="center" vertical="center" wrapText="1"/>
      <protection locked="0"/>
    </xf>
    <xf numFmtId="49" fontId="27" fillId="0" borderId="1" xfId="0" applyNumberFormat="1" applyFont="1" applyFill="1" applyBorder="1" applyAlignment="1" applyProtection="1">
      <alignment horizontal="center" vertical="center" wrapText="1"/>
      <protection locked="0"/>
    </xf>
    <xf numFmtId="1" fontId="27" fillId="0" borderId="1" xfId="0" applyNumberFormat="1" applyFont="1" applyFill="1" applyBorder="1" applyAlignment="1" applyProtection="1">
      <alignment horizontal="center" vertical="center" wrapText="1"/>
      <protection locked="0"/>
    </xf>
    <xf numFmtId="168" fontId="14" fillId="0" borderId="1" xfId="1" applyNumberFormat="1" applyFont="1" applyFill="1" applyBorder="1" applyAlignment="1">
      <alignment horizontal="right"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xf>
    <xf numFmtId="0" fontId="0" fillId="0" borderId="0" xfId="0" applyBorder="1" applyAlignment="1">
      <alignment horizontal="center" vertical="center"/>
    </xf>
    <xf numFmtId="44" fontId="14" fillId="0" borderId="1" xfId="3" applyFont="1" applyFill="1" applyBorder="1" applyAlignment="1">
      <alignment horizontal="center" vertical="center" wrapText="1"/>
    </xf>
    <xf numFmtId="0" fontId="11" fillId="0" borderId="1" xfId="0" applyFont="1" applyFill="1" applyBorder="1" applyAlignment="1">
      <alignment horizontal="center" vertical="center" wrapText="1"/>
    </xf>
    <xf numFmtId="2" fontId="27"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vertical="center" wrapText="1"/>
    </xf>
    <xf numFmtId="2" fontId="1" fillId="2" borderId="11" xfId="0" applyNumberFormat="1" applyFont="1" applyFill="1" applyBorder="1" applyAlignment="1">
      <alignment vertical="center" wrapText="1"/>
    </xf>
    <xf numFmtId="0" fontId="1" fillId="2" borderId="13" xfId="0" applyFont="1" applyFill="1" applyBorder="1" applyAlignment="1">
      <alignment vertical="center" wrapText="1"/>
    </xf>
    <xf numFmtId="0" fontId="14" fillId="0" borderId="1" xfId="0" applyFont="1" applyFill="1" applyBorder="1" applyAlignment="1" applyProtection="1">
      <alignment vertical="center" wrapText="1"/>
      <protection locked="0"/>
    </xf>
    <xf numFmtId="9" fontId="14" fillId="0" borderId="1" xfId="0" applyNumberFormat="1" applyFont="1" applyFill="1" applyBorder="1" applyAlignment="1" applyProtection="1">
      <alignment vertical="center" wrapText="1"/>
      <protection locked="0"/>
    </xf>
    <xf numFmtId="9" fontId="14" fillId="0" borderId="1" xfId="4" applyFont="1" applyFill="1" applyBorder="1" applyAlignment="1" applyProtection="1">
      <alignment vertical="center" wrapText="1"/>
      <protection locked="0"/>
    </xf>
    <xf numFmtId="14" fontId="14" fillId="0" borderId="1" xfId="0" applyNumberFormat="1" applyFont="1" applyFill="1" applyBorder="1" applyAlignment="1" applyProtection="1">
      <alignment vertical="center" wrapText="1"/>
      <protection locked="0"/>
    </xf>
    <xf numFmtId="15" fontId="14" fillId="0" borderId="1" xfId="0" applyNumberFormat="1" applyFont="1" applyFill="1" applyBorder="1" applyAlignment="1" applyProtection="1">
      <alignment vertical="center" wrapText="1"/>
      <protection locked="0"/>
    </xf>
    <xf numFmtId="1" fontId="14" fillId="0" borderId="1" xfId="0" applyNumberFormat="1" applyFont="1" applyFill="1" applyBorder="1" applyAlignment="1" applyProtection="1">
      <alignment vertical="center" wrapText="1"/>
      <protection locked="0"/>
    </xf>
    <xf numFmtId="168" fontId="14" fillId="0" borderId="1" xfId="1" applyNumberFormat="1" applyFont="1" applyFill="1" applyBorder="1" applyAlignment="1">
      <alignment vertical="center" wrapText="1"/>
    </xf>
    <xf numFmtId="0" fontId="11" fillId="0" borderId="1" xfId="0" applyFont="1" applyFill="1" applyBorder="1" applyAlignment="1">
      <alignment vertical="center" wrapText="1"/>
    </xf>
    <xf numFmtId="2" fontId="14" fillId="0" borderId="1" xfId="0" applyNumberFormat="1" applyFont="1" applyFill="1" applyBorder="1" applyAlignment="1" applyProtection="1">
      <alignment vertical="center" wrapText="1"/>
      <protection locked="0"/>
    </xf>
    <xf numFmtId="49" fontId="27" fillId="0" borderId="1" xfId="0" applyNumberFormat="1" applyFont="1" applyFill="1" applyBorder="1" applyAlignment="1" applyProtection="1">
      <alignment vertical="center" wrapText="1"/>
      <protection locked="0"/>
    </xf>
    <xf numFmtId="2" fontId="27" fillId="0" borderId="1" xfId="0" applyNumberFormat="1" applyFont="1" applyFill="1" applyBorder="1" applyAlignment="1" applyProtection="1">
      <alignment vertical="center" wrapText="1"/>
      <protection locked="0"/>
    </xf>
    <xf numFmtId="0" fontId="14" fillId="0" borderId="1" xfId="0" applyFont="1" applyFill="1" applyBorder="1" applyAlignment="1">
      <alignment vertical="center" wrapText="1"/>
    </xf>
    <xf numFmtId="174" fontId="14" fillId="0" borderId="1" xfId="3" applyNumberFormat="1" applyFont="1" applyFill="1" applyBorder="1" applyAlignment="1">
      <alignment horizontal="center" vertical="center" wrapText="1"/>
    </xf>
    <xf numFmtId="0" fontId="0" fillId="0" borderId="0" xfId="0" applyFont="1" applyAlignment="1">
      <alignment horizontal="center" vertical="center"/>
    </xf>
    <xf numFmtId="14" fontId="0" fillId="0" borderId="1" xfId="0" applyNumberFormat="1" applyFont="1" applyBorder="1" applyAlignment="1">
      <alignment horizontal="center" vertical="center" wrapText="1"/>
    </xf>
    <xf numFmtId="0" fontId="0" fillId="0" borderId="5"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0" xfId="0" applyFont="1" applyAlignment="1">
      <alignment horizontal="center" vertical="center" wrapText="1"/>
    </xf>
    <xf numFmtId="0" fontId="11" fillId="0" borderId="1" xfId="0" applyFont="1" applyBorder="1" applyAlignment="1">
      <alignment horizontal="center" wrapText="1"/>
    </xf>
    <xf numFmtId="0" fontId="34" fillId="0" borderId="1" xfId="0" applyFont="1" applyBorder="1" applyAlignment="1">
      <alignment horizontal="center" vertical="center"/>
    </xf>
    <xf numFmtId="0" fontId="34" fillId="0" borderId="1" xfId="0" applyFont="1" applyBorder="1" applyAlignment="1">
      <alignment horizontal="center" vertical="center" wrapText="1"/>
    </xf>
    <xf numFmtId="0" fontId="0" fillId="0" borderId="0" xfId="0" applyBorder="1" applyAlignment="1">
      <alignment wrapText="1"/>
    </xf>
    <xf numFmtId="0" fontId="0" fillId="0" borderId="0" xfId="0" applyBorder="1" applyAlignment="1"/>
    <xf numFmtId="0" fontId="0" fillId="0" borderId="0" xfId="0" applyBorder="1"/>
    <xf numFmtId="0" fontId="0" fillId="0" borderId="0" xfId="0" applyFill="1" applyBorder="1" applyAlignment="1"/>
    <xf numFmtId="14" fontId="0" fillId="0" borderId="1" xfId="0" applyNumberFormat="1" applyFill="1" applyBorder="1"/>
    <xf numFmtId="0" fontId="0" fillId="0" borderId="5" xfId="0" applyBorder="1" applyAlignment="1">
      <alignment vertical="center"/>
    </xf>
    <xf numFmtId="0" fontId="0" fillId="0" borderId="0" xfId="0" applyBorder="1" applyAlignment="1">
      <alignment horizontal="center" vertical="center"/>
    </xf>
    <xf numFmtId="0" fontId="0" fillId="0" borderId="14" xfId="0" applyBorder="1" applyAlignment="1">
      <alignment wrapText="1"/>
    </xf>
    <xf numFmtId="0" fontId="0" fillId="0" borderId="14" xfId="0" applyBorder="1" applyAlignment="1">
      <alignment vertical="center"/>
    </xf>
    <xf numFmtId="0" fontId="0" fillId="0" borderId="1"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6" borderId="1" xfId="0" applyFill="1" applyBorder="1" applyAlignment="1">
      <alignment wrapText="1"/>
    </xf>
    <xf numFmtId="14" fontId="0" fillId="6" borderId="1" xfId="0" applyNumberFormat="1" applyFill="1" applyBorder="1" applyAlignment="1">
      <alignment wrapTex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175" fontId="13" fillId="0" borderId="1" xfId="0" applyNumberFormat="1" applyFont="1" applyFill="1" applyBorder="1" applyAlignment="1" applyProtection="1">
      <alignment horizontal="center" vertical="center" wrapText="1"/>
      <protection locked="0"/>
    </xf>
    <xf numFmtId="14" fontId="0" fillId="0" borderId="1" xfId="0" applyNumberFormat="1" applyBorder="1" applyAlignment="1">
      <alignment horizontal="center" wrapText="1"/>
    </xf>
    <xf numFmtId="0" fontId="0" fillId="6" borderId="0" xfId="0" applyFill="1" applyAlignment="1">
      <alignment vertical="center"/>
    </xf>
    <xf numFmtId="0" fontId="0" fillId="4" borderId="1" xfId="0" applyFill="1" applyBorder="1" applyAlignment="1">
      <alignment horizontal="center" wrapText="1"/>
    </xf>
    <xf numFmtId="0" fontId="0" fillId="0" borderId="13" xfId="0" applyBorder="1" applyAlignment="1">
      <alignment wrapText="1"/>
    </xf>
    <xf numFmtId="0" fontId="0" fillId="0" borderId="13" xfId="0" applyBorder="1" applyAlignment="1">
      <alignment horizontal="center" wrapText="1"/>
    </xf>
    <xf numFmtId="0" fontId="0" fillId="0" borderId="13" xfId="0" applyBorder="1" applyAlignment="1">
      <alignment horizontal="center"/>
    </xf>
    <xf numFmtId="0" fontId="0" fillId="0" borderId="13" xfId="0" applyBorder="1" applyAlignment="1"/>
    <xf numFmtId="14" fontId="0" fillId="0" borderId="13" xfId="0" applyNumberFormat="1" applyBorder="1" applyAlignment="1">
      <alignment horizontal="center"/>
    </xf>
    <xf numFmtId="0" fontId="0" fillId="0" borderId="13" xfId="0" applyFill="1" applyBorder="1" applyAlignment="1">
      <alignment wrapText="1"/>
    </xf>
    <xf numFmtId="0" fontId="0" fillId="0" borderId="13" xfId="0" applyFill="1" applyBorder="1" applyAlignment="1"/>
    <xf numFmtId="0" fontId="0" fillId="0" borderId="13" xfId="0" applyBorder="1" applyAlignment="1">
      <alignment vertical="center"/>
    </xf>
    <xf numFmtId="14" fontId="0" fillId="0" borderId="1" xfId="0" applyNumberFormat="1" applyBorder="1" applyAlignment="1">
      <alignment horizontal="center"/>
    </xf>
    <xf numFmtId="49" fontId="13"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0" xfId="0" applyNumberFormat="1" applyFill="1" applyAlignment="1">
      <alignment horizontal="center" vertical="center"/>
    </xf>
    <xf numFmtId="14" fontId="0" fillId="0" borderId="1" xfId="0" applyNumberFormat="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0" xfId="0" applyAlignment="1">
      <alignment horizontal="center" vertical="center" wrapText="1"/>
    </xf>
    <xf numFmtId="168" fontId="13" fillId="0" borderId="1" xfId="1" applyNumberFormat="1" applyFont="1" applyFill="1" applyBorder="1" applyAlignment="1">
      <alignment horizontal="center" vertical="center" wrapText="1"/>
    </xf>
    <xf numFmtId="0" fontId="18" fillId="0" borderId="1" xfId="0" applyNumberFormat="1" applyFont="1" applyFill="1" applyBorder="1" applyAlignment="1" applyProtection="1">
      <alignment horizontal="center" vertical="center" wrapText="1"/>
      <protection locked="0"/>
    </xf>
    <xf numFmtId="0" fontId="36" fillId="0" borderId="0" xfId="0" applyFont="1" applyAlignment="1">
      <alignment horizontal="center" vertical="center" wrapText="1"/>
    </xf>
    <xf numFmtId="10" fontId="13" fillId="0" borderId="1" xfId="0" applyNumberFormat="1" applyFont="1" applyFill="1" applyBorder="1" applyAlignment="1" applyProtection="1">
      <alignment horizontal="center" vertical="center" wrapText="1"/>
      <protection locked="0"/>
    </xf>
    <xf numFmtId="14" fontId="0" fillId="0" borderId="13"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11"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1" fillId="0"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0" fillId="0" borderId="13" xfId="0" applyFill="1" applyBorder="1" applyAlignment="1">
      <alignment horizontal="center"/>
    </xf>
    <xf numFmtId="0" fontId="0" fillId="0" borderId="14"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9" fillId="0" borderId="15" xfId="0" applyFont="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xf>
    <xf numFmtId="0" fontId="7" fillId="2" borderId="22"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3"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14" fontId="0" fillId="0" borderId="13" xfId="0" applyNumberFormat="1" applyBorder="1" applyAlignment="1">
      <alignment horizontal="center" vertical="center"/>
    </xf>
    <xf numFmtId="14" fontId="0" fillId="0" borderId="4" xfId="0" applyNumberFormat="1" applyBorder="1" applyAlignment="1">
      <alignment horizontal="center" vertical="center"/>
    </xf>
    <xf numFmtId="0" fontId="0" fillId="0" borderId="13" xfId="0" applyFill="1" applyBorder="1" applyAlignment="1">
      <alignment horizontal="center"/>
    </xf>
    <xf numFmtId="0" fontId="0" fillId="0" borderId="4" xfId="0" applyFill="1" applyBorder="1" applyAlignment="1">
      <alignment horizontal="center"/>
    </xf>
    <xf numFmtId="0" fontId="0" fillId="0" borderId="4" xfId="0" applyBorder="1" applyAlignment="1">
      <alignment horizontal="center" vertical="center" wrapText="1"/>
    </xf>
    <xf numFmtId="0" fontId="23" fillId="0" borderId="1" xfId="0" applyFont="1" applyBorder="1" applyAlignment="1">
      <alignment horizontal="center" vertical="center" wrapText="1"/>
    </xf>
    <xf numFmtId="0" fontId="0" fillId="4" borderId="1" xfId="0" applyFill="1" applyBorder="1" applyAlignment="1">
      <alignment horizontal="center" vertical="center" wrapText="1"/>
    </xf>
    <xf numFmtId="0" fontId="0" fillId="0" borderId="5" xfId="0" applyBorder="1" applyAlignment="1">
      <alignment horizontal="left" vertical="center" wrapText="1"/>
    </xf>
    <xf numFmtId="0" fontId="0" fillId="0" borderId="14" xfId="0" applyBorder="1" applyAlignment="1">
      <alignment horizontal="left" vertical="center" wrapText="1"/>
    </xf>
    <xf numFmtId="0" fontId="0" fillId="0" borderId="5" xfId="0" applyFill="1" applyBorder="1" applyAlignment="1">
      <alignment horizontal="center" wrapText="1"/>
    </xf>
    <xf numFmtId="0" fontId="0" fillId="0" borderId="14" xfId="0" applyFill="1" applyBorder="1" applyAlignment="1">
      <alignment horizontal="center" wrapText="1"/>
    </xf>
    <xf numFmtId="0" fontId="30" fillId="0" borderId="1"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14" xfId="0" applyFont="1" applyBorder="1" applyAlignment="1">
      <alignment horizontal="center" vertical="center" wrapText="1"/>
    </xf>
    <xf numFmtId="0" fontId="25" fillId="0" borderId="1" xfId="0" applyFont="1" applyBorder="1" applyAlignment="1">
      <alignment horizontal="center" vertical="center" wrapText="1"/>
    </xf>
    <xf numFmtId="0" fontId="31" fillId="2" borderId="19"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2" fontId="1" fillId="0" borderId="13" xfId="0" applyNumberFormat="1" applyFont="1" applyFill="1" applyBorder="1" applyAlignment="1">
      <alignment horizontal="center" vertical="center"/>
    </xf>
    <xf numFmtId="2" fontId="1" fillId="0" borderId="4" xfId="0" applyNumberFormat="1" applyFont="1" applyFill="1" applyBorder="1" applyAlignment="1">
      <alignment horizontal="center" vertical="center"/>
    </xf>
    <xf numFmtId="0" fontId="0" fillId="4" borderId="1" xfId="0" applyFill="1" applyBorder="1" applyAlignment="1">
      <alignment horizontal="center" vertical="center"/>
    </xf>
    <xf numFmtId="0" fontId="0" fillId="0" borderId="5" xfId="0" applyBorder="1" applyAlignment="1">
      <alignment horizontal="center" wrapText="1"/>
    </xf>
    <xf numFmtId="0" fontId="0" fillId="0" borderId="14" xfId="0" applyBorder="1" applyAlignment="1">
      <alignment horizontal="center" wrapText="1"/>
    </xf>
    <xf numFmtId="0" fontId="0" fillId="0" borderId="1"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5" xfId="0" applyFont="1" applyBorder="1" applyAlignment="1">
      <alignment horizontal="center" vertical="center"/>
    </xf>
    <xf numFmtId="0" fontId="0" fillId="0" borderId="14" xfId="0" applyFont="1" applyBorder="1" applyAlignment="1">
      <alignment horizontal="center" vertical="center"/>
    </xf>
    <xf numFmtId="0" fontId="0" fillId="0" borderId="1" xfId="0" applyFont="1" applyBorder="1" applyAlignment="1">
      <alignment horizontal="center" vertical="center"/>
    </xf>
    <xf numFmtId="0" fontId="11" fillId="0" borderId="1" xfId="0" applyFont="1" applyBorder="1" applyAlignment="1">
      <alignment horizontal="center" vertical="center" wrapText="1"/>
    </xf>
    <xf numFmtId="0" fontId="35" fillId="0" borderId="13" xfId="0" applyFont="1" applyBorder="1" applyAlignment="1">
      <alignment horizontal="center" vertical="center"/>
    </xf>
    <xf numFmtId="0" fontId="35" fillId="0" borderId="12" xfId="0" applyFont="1" applyBorder="1" applyAlignment="1">
      <alignment horizontal="center" vertical="center"/>
    </xf>
    <xf numFmtId="0" fontId="35" fillId="0" borderId="4" xfId="0" applyFont="1" applyBorder="1" applyAlignment="1">
      <alignment horizontal="center" vertical="center"/>
    </xf>
    <xf numFmtId="0" fontId="0" fillId="4" borderId="5" xfId="0" applyFill="1" applyBorder="1" applyAlignment="1">
      <alignment horizontal="center" vertical="center"/>
    </xf>
    <xf numFmtId="0" fontId="0" fillId="4" borderId="14" xfId="0" applyFill="1" applyBorder="1" applyAlignment="1">
      <alignment horizontal="center" vertical="center"/>
    </xf>
    <xf numFmtId="0" fontId="0" fillId="0" borderId="0" xfId="0" applyBorder="1" applyAlignment="1">
      <alignment horizontal="center" vertical="center"/>
    </xf>
    <xf numFmtId="0" fontId="0" fillId="0" borderId="5" xfId="0" applyBorder="1" applyAlignment="1">
      <alignment vertical="center" wrapText="1"/>
    </xf>
    <xf numFmtId="0" fontId="0" fillId="0" borderId="14" xfId="0" applyBorder="1" applyAlignment="1">
      <alignment vertical="center" wrapText="1"/>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4" xfId="0" applyFill="1" applyBorder="1" applyAlignment="1">
      <alignment horizontal="center" vertical="center" wrapText="1"/>
    </xf>
    <xf numFmtId="168" fontId="13" fillId="0" borderId="1" xfId="1" applyNumberFormat="1" applyFont="1" applyFill="1" applyBorder="1" applyAlignment="1">
      <alignment vertical="center" wrapText="1"/>
    </xf>
    <xf numFmtId="16" fontId="0" fillId="0" borderId="1" xfId="0" applyNumberFormat="1" applyBorder="1" applyAlignment="1">
      <alignment horizontal="center" vertical="center" wrapText="1"/>
    </xf>
    <xf numFmtId="0" fontId="14" fillId="6" borderId="1" xfId="0" applyFont="1" applyFill="1" applyBorder="1" applyAlignment="1" applyProtection="1">
      <alignment horizontal="center" vertical="center" wrapText="1"/>
      <protection locked="0"/>
    </xf>
    <xf numFmtId="0" fontId="0" fillId="0" borderId="2" xfId="0" applyFill="1" applyBorder="1" applyAlignment="1">
      <alignment horizontal="center" vertical="center"/>
    </xf>
    <xf numFmtId="0" fontId="20" fillId="0" borderId="1"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6"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1" xfId="0" applyFont="1" applyFill="1" applyBorder="1" applyAlignment="1">
      <alignment horizontal="center" vertical="center" wrapText="1"/>
    </xf>
    <xf numFmtId="2" fontId="1" fillId="0" borderId="11" xfId="0" applyNumberFormat="1" applyFont="1" applyFill="1" applyBorder="1" applyAlignment="1">
      <alignment horizontal="center" vertical="center" wrapText="1"/>
    </xf>
    <xf numFmtId="0" fontId="19" fillId="0" borderId="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0" xfId="0" applyFont="1" applyFill="1" applyBorder="1" applyAlignment="1">
      <alignment horizontal="center" vertical="center"/>
    </xf>
    <xf numFmtId="0" fontId="1" fillId="0" borderId="1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wrapText="1"/>
    </xf>
    <xf numFmtId="0" fontId="7" fillId="0" borderId="23"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22" xfId="0" applyFont="1" applyFill="1" applyBorder="1" applyAlignment="1">
      <alignment horizontal="center" vertical="center"/>
    </xf>
    <xf numFmtId="0" fontId="0" fillId="0" borderId="13" xfId="0" applyFill="1" applyBorder="1" applyAlignment="1">
      <alignment horizontal="center" vertical="center"/>
    </xf>
    <xf numFmtId="0" fontId="0" fillId="0" borderId="13" xfId="0" applyFill="1" applyBorder="1" applyAlignment="1">
      <alignment horizontal="center" wrapText="1"/>
    </xf>
    <xf numFmtId="14" fontId="0" fillId="0" borderId="13" xfId="0" applyNumberFormat="1" applyFill="1" applyBorder="1" applyAlignment="1">
      <alignment horizontal="center"/>
    </xf>
    <xf numFmtId="14" fontId="0" fillId="0" borderId="1" xfId="0" applyNumberFormat="1" applyFill="1" applyBorder="1" applyAlignment="1">
      <alignment horizontal="center"/>
    </xf>
    <xf numFmtId="0" fontId="0" fillId="0" borderId="5" xfId="0" applyFill="1" applyBorder="1" applyAlignment="1">
      <alignment vertical="center"/>
    </xf>
    <xf numFmtId="0" fontId="1" fillId="0" borderId="1"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5" xfId="0" applyFont="1" applyFill="1" applyBorder="1" applyAlignment="1">
      <alignment horizontal="center" wrapText="1"/>
    </xf>
    <xf numFmtId="0" fontId="7" fillId="0" borderId="6" xfId="0" applyFont="1" applyFill="1" applyBorder="1" applyAlignment="1">
      <alignment horizontal="center" vertical="center"/>
    </xf>
    <xf numFmtId="0" fontId="11" fillId="0" borderId="1" xfId="0" applyFont="1" applyFill="1" applyBorder="1" applyAlignment="1">
      <alignment horizontal="justify" vertical="top"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alcChain" Target="calcChain.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opLeftCell="D131" zoomScale="80" zoomScaleNormal="80" workbookViewId="0">
      <selection activeCell="F146" sqref="F146"/>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2260</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17</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17</v>
      </c>
      <c r="E15" s="36">
        <v>1252968600</v>
      </c>
      <c r="F15" s="212">
        <v>600</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t="s">
        <v>165</v>
      </c>
      <c r="D31" s="109"/>
      <c r="E31" s="92"/>
      <c r="F31" s="92"/>
      <c r="G31" s="92"/>
      <c r="H31" s="92"/>
      <c r="I31" s="95"/>
      <c r="J31" s="95"/>
      <c r="K31" s="95"/>
      <c r="L31" s="95"/>
      <c r="M31" s="95"/>
      <c r="N31" s="96"/>
    </row>
    <row r="32" spans="1:14" x14ac:dyDescent="0.25">
      <c r="A32" s="87"/>
      <c r="B32" s="109" t="s">
        <v>99</v>
      </c>
      <c r="C32" s="109" t="s">
        <v>165</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v>30</v>
      </c>
      <c r="E40" s="446">
        <f>+D40+D41</f>
        <v>30</v>
      </c>
      <c r="F40" s="92"/>
      <c r="G40" s="92"/>
      <c r="H40" s="92"/>
      <c r="I40" s="95"/>
      <c r="J40" s="95"/>
      <c r="K40" s="95"/>
      <c r="L40" s="95"/>
      <c r="M40" s="95"/>
      <c r="N40" s="96"/>
    </row>
    <row r="41" spans="1:17" ht="42.75" x14ac:dyDescent="0.25">
      <c r="A41" s="87"/>
      <c r="B41" s="93" t="s">
        <v>103</v>
      </c>
      <c r="C41" s="94">
        <v>60</v>
      </c>
      <c r="D41" s="422">
        <f>+F149</f>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2260</v>
      </c>
      <c r="C49" s="103" t="s">
        <v>2260</v>
      </c>
      <c r="D49" s="102" t="s">
        <v>2261</v>
      </c>
      <c r="E49" s="124" t="s">
        <v>2262</v>
      </c>
      <c r="F49" s="98" t="s">
        <v>95</v>
      </c>
      <c r="G49" s="115"/>
      <c r="H49" s="105">
        <v>40253</v>
      </c>
      <c r="I49" s="105">
        <v>40527</v>
      </c>
      <c r="J49" s="99" t="s">
        <v>96</v>
      </c>
      <c r="K49" s="157">
        <f>(I49-H49)/30</f>
        <v>9.1333333333333329</v>
      </c>
      <c r="L49" s="99"/>
      <c r="M49" s="155">
        <v>912</v>
      </c>
      <c r="N49" s="90">
        <f>+M49*G49</f>
        <v>0</v>
      </c>
      <c r="O49" s="27"/>
      <c r="P49" s="27"/>
      <c r="Q49" s="116"/>
      <c r="R49" s="100"/>
      <c r="S49" s="100"/>
      <c r="T49" s="100"/>
      <c r="U49" s="100"/>
      <c r="V49" s="100"/>
      <c r="W49" s="100"/>
      <c r="X49" s="100"/>
      <c r="Y49" s="100"/>
      <c r="Z49" s="100"/>
    </row>
    <row r="50" spans="1:26" s="101" customFormat="1" x14ac:dyDescent="0.25">
      <c r="A50" s="47">
        <f>+A49+1</f>
        <v>2</v>
      </c>
      <c r="B50" s="102" t="s">
        <v>2260</v>
      </c>
      <c r="C50" s="103" t="s">
        <v>2260</v>
      </c>
      <c r="D50" s="102" t="s">
        <v>260</v>
      </c>
      <c r="E50" s="124">
        <v>2111134</v>
      </c>
      <c r="F50" s="98" t="s">
        <v>95</v>
      </c>
      <c r="G50" s="98"/>
      <c r="H50" s="105">
        <v>40778</v>
      </c>
      <c r="I50" s="105">
        <v>40892</v>
      </c>
      <c r="J50" s="99" t="s">
        <v>96</v>
      </c>
      <c r="K50" s="157">
        <f t="shared" ref="K50:K51" si="0">(I50-H50)/30</f>
        <v>3.8</v>
      </c>
      <c r="L50" s="99"/>
      <c r="M50" s="155">
        <v>175</v>
      </c>
      <c r="N50" s="90"/>
      <c r="O50" s="27"/>
      <c r="P50" s="27"/>
      <c r="Q50" s="116"/>
      <c r="R50" s="100"/>
      <c r="S50" s="100"/>
      <c r="T50" s="100"/>
      <c r="U50" s="100"/>
      <c r="V50" s="100"/>
      <c r="W50" s="100"/>
      <c r="X50" s="100"/>
      <c r="Y50" s="100"/>
      <c r="Z50" s="100"/>
    </row>
    <row r="51" spans="1:26" s="101" customFormat="1" x14ac:dyDescent="0.25">
      <c r="A51" s="47">
        <f t="shared" ref="A51:A56" si="1">+A50+1</f>
        <v>3</v>
      </c>
      <c r="B51" s="102" t="s">
        <v>2260</v>
      </c>
      <c r="C51" s="103" t="s">
        <v>2260</v>
      </c>
      <c r="D51" s="102" t="s">
        <v>189</v>
      </c>
      <c r="E51" s="124">
        <v>257</v>
      </c>
      <c r="F51" s="98" t="s">
        <v>95</v>
      </c>
      <c r="G51" s="98"/>
      <c r="H51" s="105">
        <v>40925</v>
      </c>
      <c r="I51" s="105">
        <v>41273</v>
      </c>
      <c r="J51" s="99" t="s">
        <v>96</v>
      </c>
      <c r="K51" s="157">
        <f t="shared" si="0"/>
        <v>11.6</v>
      </c>
      <c r="L51" s="99"/>
      <c r="M51" s="90"/>
      <c r="N51" s="90"/>
      <c r="O51" s="27"/>
      <c r="P51" s="27"/>
      <c r="Q51" s="116"/>
      <c r="R51" s="100"/>
      <c r="S51" s="100"/>
      <c r="T51" s="100"/>
      <c r="U51" s="100"/>
      <c r="V51" s="100"/>
      <c r="W51" s="100"/>
      <c r="X51" s="100"/>
      <c r="Y51" s="100"/>
      <c r="Z51" s="100"/>
    </row>
    <row r="52" spans="1:26" s="101" customFormat="1" x14ac:dyDescent="0.25">
      <c r="A52" s="47">
        <f t="shared" si="1"/>
        <v>4</v>
      </c>
      <c r="B52" s="102"/>
      <c r="C52" s="103"/>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1"/>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24.533333333333331</v>
      </c>
      <c r="L57" s="104">
        <f t="shared" si="2"/>
        <v>0</v>
      </c>
      <c r="M57" s="114">
        <f t="shared" si="2"/>
        <v>1087</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f>+K57</f>
        <v>24.533333333333331</v>
      </c>
      <c r="D61" s="58"/>
      <c r="E61" s="58" t="s">
        <v>110</v>
      </c>
      <c r="F61" s="32"/>
      <c r="G61" s="32"/>
      <c r="H61" s="32"/>
      <c r="I61" s="32"/>
      <c r="J61" s="32"/>
      <c r="K61" s="32"/>
      <c r="L61" s="32"/>
      <c r="M61" s="32"/>
    </row>
    <row r="62" spans="1:26" s="30" customFormat="1" ht="30" customHeight="1" x14ac:dyDescent="0.25">
      <c r="B62" s="59" t="s">
        <v>25</v>
      </c>
      <c r="C62" s="60">
        <f>+M57</f>
        <v>1087</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3" t="s">
        <v>480</v>
      </c>
      <c r="D69" s="86"/>
      <c r="E69" s="5"/>
      <c r="F69" s="4"/>
      <c r="G69" s="4"/>
      <c r="H69" s="4"/>
      <c r="I69" s="85" t="s">
        <v>95</v>
      </c>
      <c r="J69" s="85"/>
      <c r="K69" s="109"/>
      <c r="L69" s="109"/>
      <c r="M69" s="109"/>
      <c r="N69" s="109"/>
      <c r="O69" s="457"/>
      <c r="P69" s="458"/>
      <c r="Q69" s="109"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42" customHeight="1" x14ac:dyDescent="0.25">
      <c r="B87" s="190"/>
      <c r="C87" s="190"/>
      <c r="D87" s="3"/>
      <c r="E87" s="3"/>
      <c r="F87" s="3"/>
      <c r="G87" s="3"/>
      <c r="H87" s="3"/>
      <c r="I87" s="5"/>
      <c r="J87" s="1" t="s">
        <v>482</v>
      </c>
      <c r="K87" s="86" t="s">
        <v>527</v>
      </c>
      <c r="L87" s="85" t="s">
        <v>528</v>
      </c>
      <c r="M87" s="109"/>
      <c r="N87" s="109"/>
      <c r="O87" s="109"/>
      <c r="P87" s="463"/>
      <c r="Q87" s="463"/>
    </row>
    <row r="88" spans="2:17" ht="126.75" customHeight="1" x14ac:dyDescent="0.25">
      <c r="B88" s="190" t="s">
        <v>160</v>
      </c>
      <c r="C88" s="190" t="s">
        <v>679</v>
      </c>
      <c r="D88" s="190" t="s">
        <v>2263</v>
      </c>
      <c r="E88" s="190">
        <v>64556759</v>
      </c>
      <c r="F88" s="69" t="s">
        <v>530</v>
      </c>
      <c r="G88" s="190" t="s">
        <v>451</v>
      </c>
      <c r="H88" s="219">
        <v>36308</v>
      </c>
      <c r="I88" s="86"/>
      <c r="J88" s="190" t="s">
        <v>2264</v>
      </c>
      <c r="K88" s="86" t="s">
        <v>2265</v>
      </c>
      <c r="L88" s="86" t="s">
        <v>2266</v>
      </c>
      <c r="M88" s="69" t="s">
        <v>95</v>
      </c>
      <c r="N88" s="69" t="s">
        <v>95</v>
      </c>
      <c r="O88" s="69" t="s">
        <v>95</v>
      </c>
      <c r="P88" s="463"/>
      <c r="Q88" s="463"/>
    </row>
    <row r="89" spans="2:17" ht="153" customHeight="1" x14ac:dyDescent="0.25">
      <c r="B89" s="190" t="s">
        <v>160</v>
      </c>
      <c r="C89" s="190" t="s">
        <v>679</v>
      </c>
      <c r="D89" s="190" t="s">
        <v>2267</v>
      </c>
      <c r="E89" s="190">
        <v>1052071996</v>
      </c>
      <c r="F89" s="228" t="s">
        <v>2268</v>
      </c>
      <c r="G89" s="190" t="s">
        <v>116</v>
      </c>
      <c r="H89" s="219">
        <v>40674</v>
      </c>
      <c r="I89" s="86"/>
      <c r="J89" s="190" t="s">
        <v>2269</v>
      </c>
      <c r="K89" s="86" t="s">
        <v>2270</v>
      </c>
      <c r="L89" s="86" t="s">
        <v>2271</v>
      </c>
      <c r="M89" s="69" t="s">
        <v>95</v>
      </c>
      <c r="N89" s="69" t="s">
        <v>95</v>
      </c>
      <c r="O89" s="69" t="s">
        <v>95</v>
      </c>
      <c r="P89" s="463"/>
      <c r="Q89" s="463"/>
    </row>
    <row r="90" spans="2:17" ht="33.6" customHeight="1" x14ac:dyDescent="0.25">
      <c r="B90" s="190" t="s">
        <v>220</v>
      </c>
      <c r="C90" s="190" t="s">
        <v>682</v>
      </c>
      <c r="D90" s="190" t="s">
        <v>2272</v>
      </c>
      <c r="E90" s="190">
        <v>1102825199</v>
      </c>
      <c r="F90" s="190" t="s">
        <v>2273</v>
      </c>
      <c r="G90" s="190" t="s">
        <v>451</v>
      </c>
      <c r="H90" s="219">
        <v>40809</v>
      </c>
      <c r="I90" s="86">
        <v>125368</v>
      </c>
      <c r="J90" s="190" t="s">
        <v>2274</v>
      </c>
      <c r="K90" s="86" t="s">
        <v>2275</v>
      </c>
      <c r="L90" s="86" t="s">
        <v>2276</v>
      </c>
      <c r="M90" s="69" t="s">
        <v>95</v>
      </c>
      <c r="N90" s="69" t="s">
        <v>95</v>
      </c>
      <c r="O90" s="69" t="s">
        <v>95</v>
      </c>
      <c r="P90" s="457"/>
      <c r="Q90" s="458"/>
    </row>
    <row r="91" spans="2:17" ht="33.6" customHeight="1" x14ac:dyDescent="0.25">
      <c r="B91" s="190" t="s">
        <v>220</v>
      </c>
      <c r="C91" s="190" t="s">
        <v>682</v>
      </c>
      <c r="D91" s="190" t="s">
        <v>2277</v>
      </c>
      <c r="E91" s="190">
        <v>64577794</v>
      </c>
      <c r="F91" s="190" t="s">
        <v>313</v>
      </c>
      <c r="G91" s="190" t="s">
        <v>646</v>
      </c>
      <c r="H91" s="190"/>
      <c r="I91" s="86"/>
      <c r="J91" s="190" t="s">
        <v>2278</v>
      </c>
      <c r="K91" s="86" t="s">
        <v>2279</v>
      </c>
      <c r="L91" s="86" t="s">
        <v>2280</v>
      </c>
      <c r="M91" s="69" t="s">
        <v>95</v>
      </c>
      <c r="N91" s="69" t="s">
        <v>95</v>
      </c>
      <c r="O91" s="69" t="s">
        <v>95</v>
      </c>
      <c r="P91" s="420"/>
      <c r="Q91" s="421"/>
    </row>
    <row r="92" spans="2:17" ht="33.6" customHeight="1" x14ac:dyDescent="0.25">
      <c r="B92" s="190" t="s">
        <v>220</v>
      </c>
      <c r="C92" s="190" t="s">
        <v>682</v>
      </c>
      <c r="D92" s="190" t="s">
        <v>2281</v>
      </c>
      <c r="E92" s="190">
        <v>43897987</v>
      </c>
      <c r="F92" s="228" t="s">
        <v>451</v>
      </c>
      <c r="G92" s="190" t="s">
        <v>893</v>
      </c>
      <c r="H92" s="219">
        <v>39703</v>
      </c>
      <c r="I92" s="86"/>
      <c r="J92" s="190" t="s">
        <v>2282</v>
      </c>
      <c r="K92" s="86" t="s">
        <v>2283</v>
      </c>
      <c r="L92" s="86" t="s">
        <v>2284</v>
      </c>
      <c r="M92" s="69"/>
      <c r="N92" s="69"/>
      <c r="O92" s="69"/>
      <c r="P92" s="420"/>
      <c r="Q92" s="421"/>
    </row>
    <row r="93" spans="2:17" ht="100.5" customHeight="1" x14ac:dyDescent="0.25">
      <c r="B93" s="190" t="s">
        <v>220</v>
      </c>
      <c r="C93" s="190" t="s">
        <v>682</v>
      </c>
      <c r="D93" s="190" t="s">
        <v>2285</v>
      </c>
      <c r="E93" s="190">
        <v>33055227</v>
      </c>
      <c r="F93" s="190" t="s">
        <v>117</v>
      </c>
      <c r="G93" s="190" t="s">
        <v>2286</v>
      </c>
      <c r="H93" s="219">
        <v>38898</v>
      </c>
      <c r="I93" s="86"/>
      <c r="J93" s="190" t="s">
        <v>2287</v>
      </c>
      <c r="K93" s="86" t="s">
        <v>2288</v>
      </c>
      <c r="L93" s="86" t="s">
        <v>2289</v>
      </c>
      <c r="M93" s="69"/>
      <c r="N93" s="69"/>
      <c r="O93" s="69"/>
      <c r="P93" s="457"/>
      <c r="Q93" s="458"/>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95</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x14ac:dyDescent="0.25">
      <c r="A110" s="47">
        <v>1</v>
      </c>
      <c r="B110" s="102" t="s">
        <v>2260</v>
      </c>
      <c r="C110" s="103" t="s">
        <v>2260</v>
      </c>
      <c r="D110" s="102" t="s">
        <v>189</v>
      </c>
      <c r="E110" s="155">
        <v>126</v>
      </c>
      <c r="F110" s="105" t="s">
        <v>95</v>
      </c>
      <c r="G110" s="115"/>
      <c r="H110" s="105">
        <v>41295</v>
      </c>
      <c r="I110" s="105">
        <v>41639</v>
      </c>
      <c r="J110" s="99" t="s">
        <v>96</v>
      </c>
      <c r="K110" s="155">
        <f>(I110-H110)/30</f>
        <v>11.466666666666667</v>
      </c>
      <c r="L110" s="99"/>
      <c r="M110" s="155">
        <v>336</v>
      </c>
      <c r="N110" s="90">
        <f>+M110*G110</f>
        <v>0</v>
      </c>
      <c r="O110" s="27"/>
      <c r="P110" s="27"/>
      <c r="Q110" s="116"/>
      <c r="R110" s="100"/>
      <c r="S110" s="100"/>
      <c r="T110" s="100"/>
      <c r="U110" s="100"/>
      <c r="V110" s="100"/>
      <c r="W110" s="100"/>
      <c r="X110" s="100"/>
      <c r="Y110" s="100"/>
      <c r="Z110" s="100"/>
    </row>
    <row r="111" spans="1:26" s="101" customFormat="1" x14ac:dyDescent="0.25">
      <c r="A111" s="47">
        <f>+A110+1</f>
        <v>2</v>
      </c>
      <c r="B111" s="102"/>
      <c r="C111" s="103"/>
      <c r="D111" s="102"/>
      <c r="E111" s="155"/>
      <c r="F111" s="98"/>
      <c r="G111" s="98"/>
      <c r="H111" s="105"/>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ref="A112:A117" si="3">+A111+1</f>
        <v>3</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3"/>
        <v>4</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3"/>
        <v>5</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3"/>
        <v>6</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3"/>
        <v>7</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f t="shared" si="3"/>
        <v>8</v>
      </c>
      <c r="B117" s="102"/>
      <c r="C117" s="103"/>
      <c r="D117" s="102"/>
      <c r="E117" s="97"/>
      <c r="F117" s="98"/>
      <c r="G117" s="98"/>
      <c r="H117" s="98"/>
      <c r="I117" s="99"/>
      <c r="J117" s="99"/>
      <c r="K117" s="99"/>
      <c r="L117" s="99"/>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4">SUM(K110:K117)</f>
        <v>11.466666666666667</v>
      </c>
      <c r="L118" s="104">
        <f t="shared" si="4"/>
        <v>0</v>
      </c>
      <c r="M118" s="114">
        <f t="shared" si="4"/>
        <v>336</v>
      </c>
      <c r="N118" s="104">
        <f t="shared" si="4"/>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11.466666666666667</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20</v>
      </c>
      <c r="E124" s="467">
        <f>+D124+D125+D126</f>
        <v>20</v>
      </c>
    </row>
    <row r="125" spans="1:26" x14ac:dyDescent="0.25">
      <c r="B125" s="67" t="s">
        <v>87</v>
      </c>
      <c r="C125" s="430">
        <v>30</v>
      </c>
      <c r="D125" s="422">
        <v>0</v>
      </c>
      <c r="E125" s="468"/>
    </row>
    <row r="126" spans="1:26" ht="15.75" thickBot="1" x14ac:dyDescent="0.3">
      <c r="B126" s="67" t="s">
        <v>88</v>
      </c>
      <c r="C126" s="72">
        <v>40</v>
      </c>
      <c r="D126" s="72">
        <v>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60.75" customHeight="1" x14ac:dyDescent="0.25">
      <c r="B132" s="190" t="s">
        <v>510</v>
      </c>
      <c r="C132" s="190" t="s">
        <v>95</v>
      </c>
      <c r="D132" s="3" t="s">
        <v>2290</v>
      </c>
      <c r="E132" s="3">
        <v>64577744</v>
      </c>
      <c r="F132" s="3" t="s">
        <v>323</v>
      </c>
      <c r="G132" s="190" t="s">
        <v>2291</v>
      </c>
      <c r="H132" s="125">
        <v>38331</v>
      </c>
      <c r="I132" s="5" t="s">
        <v>96</v>
      </c>
      <c r="J132" s="190" t="s">
        <v>2292</v>
      </c>
      <c r="K132" s="86" t="s">
        <v>2293</v>
      </c>
      <c r="L132" s="86" t="s">
        <v>2294</v>
      </c>
      <c r="M132" s="109" t="s">
        <v>95</v>
      </c>
      <c r="N132" s="109" t="s">
        <v>95</v>
      </c>
      <c r="O132" s="109" t="s">
        <v>95</v>
      </c>
      <c r="P132" s="463"/>
      <c r="Q132" s="463"/>
    </row>
    <row r="133" spans="2:17" ht="60.75" customHeight="1" x14ac:dyDescent="0.25">
      <c r="B133" s="190" t="s">
        <v>92</v>
      </c>
      <c r="C133" s="190" t="s">
        <v>95</v>
      </c>
      <c r="D133" s="3" t="s">
        <v>2295</v>
      </c>
      <c r="E133" s="3">
        <v>1052069702</v>
      </c>
      <c r="F133" s="3" t="s">
        <v>516</v>
      </c>
      <c r="G133" s="3" t="s">
        <v>116</v>
      </c>
      <c r="H133" s="125">
        <v>40627</v>
      </c>
      <c r="I133" s="5" t="s">
        <v>96</v>
      </c>
      <c r="J133" s="190" t="s">
        <v>2296</v>
      </c>
      <c r="K133" s="86" t="s">
        <v>2297</v>
      </c>
      <c r="L133" s="86" t="s">
        <v>2298</v>
      </c>
      <c r="M133" s="109" t="s">
        <v>95</v>
      </c>
      <c r="N133" s="109" t="s">
        <v>95</v>
      </c>
      <c r="O133" s="109" t="s">
        <v>95</v>
      </c>
      <c r="P133" s="422"/>
      <c r="Q133" s="422"/>
    </row>
    <row r="134" spans="2:17" ht="33.6" customHeight="1" x14ac:dyDescent="0.25">
      <c r="B134" s="190" t="s">
        <v>93</v>
      </c>
      <c r="C134" s="190" t="s">
        <v>95</v>
      </c>
      <c r="D134" s="190" t="s">
        <v>2299</v>
      </c>
      <c r="E134" s="3">
        <v>45584611</v>
      </c>
      <c r="F134" s="3" t="s">
        <v>561</v>
      </c>
      <c r="G134" s="190" t="s">
        <v>2300</v>
      </c>
      <c r="H134" s="229">
        <v>38846</v>
      </c>
      <c r="I134" s="5" t="s">
        <v>96</v>
      </c>
      <c r="J134" s="190" t="s">
        <v>2301</v>
      </c>
      <c r="K134" s="86" t="s">
        <v>2302</v>
      </c>
      <c r="L134" s="86" t="s">
        <v>2303</v>
      </c>
      <c r="M134" s="109" t="s">
        <v>95</v>
      </c>
      <c r="N134" s="109" t="s">
        <v>95</v>
      </c>
      <c r="O134" s="109" t="s">
        <v>95</v>
      </c>
      <c r="P134" s="463"/>
      <c r="Q134" s="463"/>
    </row>
    <row r="137" spans="2:17" ht="15.75" thickBot="1" x14ac:dyDescent="0.3"/>
    <row r="138" spans="2:17" ht="54" customHeight="1" x14ac:dyDescent="0.25">
      <c r="B138" s="112" t="s">
        <v>33</v>
      </c>
      <c r="C138" s="112" t="s">
        <v>47</v>
      </c>
      <c r="D138" s="108" t="s">
        <v>48</v>
      </c>
      <c r="E138" s="112" t="s">
        <v>49</v>
      </c>
      <c r="F138" s="77" t="s">
        <v>54</v>
      </c>
      <c r="G138" s="82"/>
    </row>
    <row r="139" spans="2:17" ht="120.75" customHeight="1" x14ac:dyDescent="0.2">
      <c r="B139" s="470" t="s">
        <v>51</v>
      </c>
      <c r="C139" s="6" t="s">
        <v>89</v>
      </c>
      <c r="D139" s="422">
        <v>25</v>
      </c>
      <c r="E139" s="422">
        <v>25</v>
      </c>
      <c r="F139" s="471">
        <f>+E139+E140+E141</f>
        <v>60</v>
      </c>
      <c r="G139" s="83"/>
    </row>
    <row r="140" spans="2:17" ht="76.150000000000006" customHeight="1" x14ac:dyDescent="0.2">
      <c r="B140" s="470"/>
      <c r="C140" s="6" t="s">
        <v>90</v>
      </c>
      <c r="D140" s="419">
        <v>25</v>
      </c>
      <c r="E140" s="422">
        <v>25</v>
      </c>
      <c r="F140" s="472"/>
      <c r="G140" s="83"/>
    </row>
    <row r="141" spans="2:17" ht="69" customHeight="1" x14ac:dyDescent="0.2">
      <c r="B141" s="470"/>
      <c r="C141" s="6" t="s">
        <v>91</v>
      </c>
      <c r="D141" s="422">
        <v>10</v>
      </c>
      <c r="E141" s="422">
        <v>10</v>
      </c>
      <c r="F141" s="473"/>
      <c r="G141" s="83"/>
    </row>
    <row r="142" spans="2:17" x14ac:dyDescent="0.25">
      <c r="C142" s="92"/>
    </row>
    <row r="145" spans="2:5" x14ac:dyDescent="0.25">
      <c r="B145" s="110" t="s">
        <v>55</v>
      </c>
    </row>
    <row r="148" spans="2:5" x14ac:dyDescent="0.25">
      <c r="B148" s="113" t="s">
        <v>33</v>
      </c>
      <c r="C148" s="113" t="s">
        <v>56</v>
      </c>
      <c r="D148" s="112" t="s">
        <v>49</v>
      </c>
      <c r="E148" s="112" t="s">
        <v>16</v>
      </c>
    </row>
    <row r="149" spans="2:5" ht="28.5" x14ac:dyDescent="0.25">
      <c r="B149" s="93" t="s">
        <v>57</v>
      </c>
      <c r="C149" s="94">
        <v>40</v>
      </c>
      <c r="D149" s="422">
        <v>20</v>
      </c>
      <c r="E149" s="446">
        <f>+D149+D150</f>
        <v>80</v>
      </c>
    </row>
    <row r="150" spans="2:5" ht="42.75" x14ac:dyDescent="0.25">
      <c r="B150" s="93" t="s">
        <v>58</v>
      </c>
      <c r="C150" s="94">
        <v>60</v>
      </c>
      <c r="D150" s="422">
        <v>60</v>
      </c>
      <c r="E150" s="447"/>
    </row>
  </sheetData>
  <mergeCells count="46">
    <mergeCell ref="E149:E150"/>
    <mergeCell ref="J131:L131"/>
    <mergeCell ref="P131:Q131"/>
    <mergeCell ref="P132:Q132"/>
    <mergeCell ref="P134:Q134"/>
    <mergeCell ref="B139:B141"/>
    <mergeCell ref="F139:F141"/>
    <mergeCell ref="D99:E99"/>
    <mergeCell ref="D100:E100"/>
    <mergeCell ref="B103:P103"/>
    <mergeCell ref="B106:N106"/>
    <mergeCell ref="E124:E126"/>
    <mergeCell ref="B129:N129"/>
    <mergeCell ref="P87:Q87"/>
    <mergeCell ref="P88:Q88"/>
    <mergeCell ref="P89:Q89"/>
    <mergeCell ref="P90:Q90"/>
    <mergeCell ref="P93:Q93"/>
    <mergeCell ref="B96:N96"/>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4"/>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41.85546875" style="9" customWidth="1"/>
    <col min="5" max="5" width="25" style="9" customWidth="1"/>
    <col min="6" max="6" width="29.7109375" style="9" customWidth="1"/>
    <col min="7" max="7" width="53.5703125" style="9" bestFit="1"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3.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472</v>
      </c>
      <c r="D6" s="439"/>
      <c r="E6" s="439"/>
      <c r="F6" s="439"/>
      <c r="G6" s="439"/>
      <c r="H6" s="439"/>
      <c r="I6" s="439"/>
      <c r="J6" s="439"/>
      <c r="K6" s="439"/>
      <c r="L6" s="439"/>
      <c r="M6" s="439"/>
      <c r="N6" s="440"/>
    </row>
    <row r="7" spans="2:16" ht="16.5" thickBot="1" x14ac:dyDescent="0.3">
      <c r="B7" s="12" t="s">
        <v>5</v>
      </c>
      <c r="C7" s="439" t="s">
        <v>133</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134</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28.5" x14ac:dyDescent="0.25">
      <c r="B12" s="167" t="s">
        <v>327</v>
      </c>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443" t="s">
        <v>63</v>
      </c>
      <c r="C14" s="443"/>
      <c r="D14" s="52" t="s">
        <v>12</v>
      </c>
      <c r="E14" s="52" t="s">
        <v>13</v>
      </c>
      <c r="F14" s="52" t="s">
        <v>29</v>
      </c>
      <c r="G14" s="80"/>
      <c r="I14" s="38"/>
      <c r="J14" s="38"/>
      <c r="K14" s="38"/>
      <c r="L14" s="38"/>
      <c r="M14" s="38"/>
      <c r="N14" s="21"/>
    </row>
    <row r="15" spans="2:16" x14ac:dyDescent="0.25">
      <c r="B15" s="443"/>
      <c r="C15" s="443"/>
      <c r="D15" s="52">
        <v>25</v>
      </c>
      <c r="E15" s="36">
        <v>877078020</v>
      </c>
      <c r="F15" s="36">
        <v>420</v>
      </c>
      <c r="G15" s="81"/>
      <c r="I15" s="39"/>
      <c r="J15" s="39"/>
      <c r="K15" s="39"/>
      <c r="L15" s="39"/>
      <c r="M15" s="39"/>
      <c r="N15" s="21"/>
    </row>
    <row r="16" spans="2:16" x14ac:dyDescent="0.25">
      <c r="B16" s="443"/>
      <c r="C16" s="443"/>
      <c r="D16" s="52">
        <v>26</v>
      </c>
      <c r="E16" s="36">
        <v>557389570</v>
      </c>
      <c r="F16" s="36">
        <v>191</v>
      </c>
      <c r="G16" s="81"/>
      <c r="I16" s="39"/>
      <c r="J16" s="39"/>
      <c r="K16" s="39"/>
      <c r="L16" s="39"/>
      <c r="M16" s="39"/>
      <c r="N16" s="21"/>
    </row>
    <row r="17" spans="1:14" x14ac:dyDescent="0.25">
      <c r="B17" s="443"/>
      <c r="C17" s="443"/>
      <c r="D17" s="52">
        <v>27</v>
      </c>
      <c r="E17" s="36">
        <v>1193572430</v>
      </c>
      <c r="F17" s="36">
        <v>409</v>
      </c>
      <c r="G17" s="81"/>
      <c r="I17" s="39"/>
      <c r="J17" s="39"/>
      <c r="K17" s="39"/>
      <c r="L17" s="39"/>
      <c r="M17" s="39"/>
      <c r="N17" s="21"/>
    </row>
    <row r="18" spans="1:14" x14ac:dyDescent="0.25">
      <c r="B18" s="443"/>
      <c r="C18" s="443"/>
      <c r="D18" s="52">
        <v>28</v>
      </c>
      <c r="E18" s="36">
        <v>525102434</v>
      </c>
      <c r="F18" s="36">
        <v>193</v>
      </c>
      <c r="G18" s="81"/>
      <c r="H18" s="22"/>
      <c r="I18" s="39"/>
      <c r="J18" s="39"/>
      <c r="K18" s="39"/>
      <c r="L18" s="39"/>
      <c r="M18" s="39"/>
      <c r="N18" s="20"/>
    </row>
    <row r="19" spans="1:14" x14ac:dyDescent="0.25">
      <c r="B19" s="443"/>
      <c r="C19" s="443"/>
      <c r="D19" s="52">
        <v>29</v>
      </c>
      <c r="E19" s="36">
        <v>1018476230</v>
      </c>
      <c r="F19" s="36">
        <v>349</v>
      </c>
      <c r="G19" s="81"/>
      <c r="H19" s="22"/>
      <c r="I19" s="41"/>
      <c r="J19" s="41"/>
      <c r="K19" s="41"/>
      <c r="L19" s="41"/>
      <c r="M19" s="41"/>
      <c r="N19" s="20"/>
    </row>
    <row r="20" spans="1:14" x14ac:dyDescent="0.25">
      <c r="B20" s="443"/>
      <c r="C20" s="443"/>
      <c r="D20" s="52">
        <v>30</v>
      </c>
      <c r="E20" s="36">
        <v>816221400</v>
      </c>
      <c r="F20" s="36">
        <v>300</v>
      </c>
      <c r="G20" s="81"/>
      <c r="H20" s="22"/>
      <c r="I20" s="8"/>
      <c r="J20" s="8"/>
      <c r="K20" s="8"/>
      <c r="L20" s="8"/>
      <c r="M20" s="8"/>
      <c r="N20" s="20"/>
    </row>
    <row r="21" spans="1:14" x14ac:dyDescent="0.25">
      <c r="B21" s="443"/>
      <c r="C21" s="443"/>
      <c r="D21" s="122">
        <v>40</v>
      </c>
      <c r="E21" s="36">
        <v>837543490</v>
      </c>
      <c r="F21" s="36">
        <v>287</v>
      </c>
      <c r="G21" s="81"/>
      <c r="H21" s="22"/>
      <c r="I21" s="95"/>
      <c r="J21" s="95"/>
      <c r="K21" s="95"/>
      <c r="L21" s="95"/>
      <c r="M21" s="95"/>
      <c r="N21" s="20"/>
    </row>
    <row r="22" spans="1:14" x14ac:dyDescent="0.25">
      <c r="B22" s="443"/>
      <c r="C22" s="443"/>
      <c r="D22" s="122">
        <v>41</v>
      </c>
      <c r="E22" s="36">
        <v>379375100</v>
      </c>
      <c r="F22" s="36">
        <v>130</v>
      </c>
      <c r="G22" s="81"/>
      <c r="H22" s="22"/>
      <c r="I22" s="95"/>
      <c r="J22" s="95"/>
      <c r="K22" s="95"/>
      <c r="L22" s="95"/>
      <c r="M22" s="95"/>
      <c r="N22" s="20"/>
    </row>
    <row r="23" spans="1:14" x14ac:dyDescent="0.25">
      <c r="B23" s="443"/>
      <c r="C23" s="443"/>
      <c r="D23" s="122">
        <v>42</v>
      </c>
      <c r="E23" s="36">
        <v>233461600</v>
      </c>
      <c r="F23" s="36">
        <v>80</v>
      </c>
      <c r="G23" s="81"/>
      <c r="H23" s="22"/>
      <c r="I23" s="95"/>
      <c r="J23" s="95"/>
      <c r="K23" s="95"/>
      <c r="L23" s="95"/>
      <c r="M23" s="95"/>
      <c r="N23" s="20"/>
    </row>
    <row r="24" spans="1:14" x14ac:dyDescent="0.25">
      <c r="B24" s="443"/>
      <c r="C24" s="443"/>
      <c r="D24" s="122">
        <v>43</v>
      </c>
      <c r="E24" s="36">
        <v>291827000</v>
      </c>
      <c r="F24" s="36">
        <v>100</v>
      </c>
      <c r="G24" s="81"/>
      <c r="H24" s="22"/>
      <c r="I24" s="95"/>
      <c r="J24" s="95"/>
      <c r="K24" s="95"/>
      <c r="L24" s="95"/>
      <c r="M24" s="95"/>
      <c r="N24" s="20"/>
    </row>
    <row r="25" spans="1:14" x14ac:dyDescent="0.25">
      <c r="B25" s="443"/>
      <c r="C25" s="443"/>
      <c r="D25" s="122">
        <v>44</v>
      </c>
      <c r="E25" s="36">
        <v>149640590</v>
      </c>
      <c r="F25" s="36">
        <v>55</v>
      </c>
      <c r="G25" s="81"/>
      <c r="H25" s="22"/>
      <c r="I25" s="95"/>
      <c r="J25" s="95"/>
      <c r="K25" s="95"/>
      <c r="L25" s="95"/>
      <c r="M25" s="95"/>
      <c r="N25" s="20"/>
    </row>
    <row r="26" spans="1:14" x14ac:dyDescent="0.25">
      <c r="B26" s="443"/>
      <c r="C26" s="443"/>
      <c r="D26" s="122">
        <v>45</v>
      </c>
      <c r="E26" s="36">
        <v>149640590</v>
      </c>
      <c r="F26" s="36">
        <v>55</v>
      </c>
      <c r="G26" s="81"/>
      <c r="H26" s="22"/>
      <c r="I26" s="95"/>
      <c r="J26" s="95"/>
      <c r="K26" s="95"/>
      <c r="L26" s="95"/>
      <c r="M26" s="95"/>
      <c r="N26" s="20"/>
    </row>
    <row r="27" spans="1:14" x14ac:dyDescent="0.25">
      <c r="B27" s="443"/>
      <c r="C27" s="443"/>
      <c r="D27" s="122">
        <v>46</v>
      </c>
      <c r="E27" s="36">
        <v>544147600</v>
      </c>
      <c r="F27" s="36">
        <v>200</v>
      </c>
      <c r="G27" s="81"/>
      <c r="H27" s="22"/>
      <c r="I27" s="95"/>
      <c r="J27" s="95"/>
      <c r="K27" s="95"/>
      <c r="L27" s="95"/>
      <c r="M27" s="95"/>
      <c r="N27" s="20"/>
    </row>
    <row r="28" spans="1:14" x14ac:dyDescent="0.25">
      <c r="B28" s="443"/>
      <c r="C28" s="443"/>
      <c r="D28" s="52">
        <v>47</v>
      </c>
      <c r="E28" s="36">
        <v>272073800</v>
      </c>
      <c r="F28" s="36">
        <v>100</v>
      </c>
      <c r="G28" s="81"/>
      <c r="H28" s="22"/>
      <c r="I28" s="8"/>
      <c r="J28" s="8"/>
      <c r="K28" s="8"/>
      <c r="L28" s="8"/>
      <c r="M28" s="8"/>
      <c r="N28" s="20"/>
    </row>
    <row r="29" spans="1:14" ht="15.75" thickBot="1" x14ac:dyDescent="0.3">
      <c r="B29" s="444" t="s">
        <v>14</v>
      </c>
      <c r="C29" s="445"/>
      <c r="D29" s="52"/>
      <c r="E29" s="64">
        <f>SUM(E15:E28)</f>
        <v>7845549854</v>
      </c>
      <c r="F29" s="36">
        <f>SUM(F15:F28)</f>
        <v>2869</v>
      </c>
      <c r="G29" s="81"/>
      <c r="H29" s="22"/>
      <c r="I29" s="8"/>
      <c r="J29" s="8"/>
      <c r="K29" s="8"/>
      <c r="L29" s="8"/>
      <c r="M29" s="8"/>
      <c r="N29" s="20"/>
    </row>
    <row r="30" spans="1:14" ht="45.75" thickBot="1" x14ac:dyDescent="0.3">
      <c r="A30" s="43"/>
      <c r="B30" s="53" t="s">
        <v>15</v>
      </c>
      <c r="C30" s="53" t="s">
        <v>64</v>
      </c>
      <c r="E30" s="38"/>
      <c r="F30" s="38"/>
      <c r="G30" s="38"/>
      <c r="H30" s="38"/>
      <c r="I30" s="10"/>
      <c r="J30" s="10"/>
      <c r="K30" s="10"/>
      <c r="L30" s="10"/>
      <c r="M30" s="10"/>
    </row>
    <row r="31" spans="1:14" ht="15.75" thickBot="1" x14ac:dyDescent="0.3">
      <c r="A31" s="44">
        <v>1</v>
      </c>
      <c r="C31" s="46">
        <f>F29*80/100</f>
        <v>2295.1999999999998</v>
      </c>
      <c r="D31" s="42"/>
      <c r="E31" s="45">
        <f>E29</f>
        <v>7845549854</v>
      </c>
      <c r="F31" s="40"/>
      <c r="G31" s="40"/>
      <c r="H31" s="40"/>
      <c r="I31" s="23"/>
      <c r="J31" s="23"/>
      <c r="K31" s="23"/>
      <c r="L31" s="23"/>
      <c r="M31" s="23"/>
    </row>
    <row r="32" spans="1:14" x14ac:dyDescent="0.25">
      <c r="A32" s="87"/>
      <c r="C32" s="88"/>
      <c r="D32" s="39"/>
      <c r="E32" s="89"/>
      <c r="F32" s="40"/>
      <c r="G32" s="40"/>
      <c r="H32" s="40"/>
      <c r="I32" s="23"/>
      <c r="J32" s="23"/>
      <c r="K32" s="23"/>
      <c r="L32" s="23"/>
      <c r="M32" s="23"/>
    </row>
    <row r="33" spans="1:14" x14ac:dyDescent="0.25">
      <c r="A33" s="87"/>
      <c r="C33" s="88"/>
      <c r="D33" s="39"/>
      <c r="E33" s="89"/>
      <c r="F33" s="40"/>
      <c r="G33" s="40"/>
      <c r="H33" s="40"/>
      <c r="I33" s="23"/>
      <c r="J33" s="23"/>
      <c r="K33" s="23"/>
      <c r="L33" s="23"/>
      <c r="M33" s="23"/>
    </row>
    <row r="34" spans="1:14" x14ac:dyDescent="0.25">
      <c r="A34" s="87"/>
      <c r="B34" s="110" t="s">
        <v>94</v>
      </c>
      <c r="C34" s="92"/>
      <c r="D34" s="92"/>
      <c r="E34" s="92"/>
      <c r="F34" s="92"/>
      <c r="G34" s="92"/>
      <c r="H34" s="92"/>
      <c r="I34" s="95"/>
      <c r="J34" s="95"/>
      <c r="K34" s="95"/>
      <c r="L34" s="95"/>
      <c r="M34" s="95"/>
      <c r="N34" s="96"/>
    </row>
    <row r="35" spans="1:14" x14ac:dyDescent="0.25">
      <c r="A35" s="87"/>
      <c r="B35" s="92"/>
      <c r="C35" s="92"/>
      <c r="D35" s="92"/>
      <c r="E35" s="92"/>
      <c r="F35" s="92"/>
      <c r="G35" s="92"/>
      <c r="H35" s="92"/>
      <c r="I35" s="95"/>
      <c r="J35" s="95"/>
      <c r="K35" s="95"/>
      <c r="L35" s="95"/>
      <c r="M35" s="95"/>
      <c r="N35" s="96"/>
    </row>
    <row r="36" spans="1:14" ht="90" customHeight="1" x14ac:dyDescent="0.25">
      <c r="A36" s="87"/>
      <c r="B36" s="113" t="s">
        <v>33</v>
      </c>
      <c r="C36" s="113" t="s">
        <v>95</v>
      </c>
      <c r="D36" s="113" t="s">
        <v>96</v>
      </c>
      <c r="E36" s="489" t="s">
        <v>473</v>
      </c>
      <c r="F36" s="92"/>
      <c r="G36" s="92"/>
      <c r="H36" s="92"/>
      <c r="I36" s="95"/>
      <c r="J36" s="95"/>
      <c r="K36" s="95"/>
      <c r="L36" s="95"/>
      <c r="M36" s="95"/>
      <c r="N36" s="96"/>
    </row>
    <row r="37" spans="1:14" x14ac:dyDescent="0.25">
      <c r="A37" s="87"/>
      <c r="B37" s="109" t="s">
        <v>97</v>
      </c>
      <c r="C37" s="109"/>
      <c r="D37" s="109" t="s">
        <v>110</v>
      </c>
      <c r="E37" s="489"/>
      <c r="F37" s="92"/>
      <c r="G37" s="92"/>
      <c r="H37" s="92"/>
      <c r="I37" s="95"/>
      <c r="J37" s="95"/>
      <c r="K37" s="95"/>
      <c r="L37" s="95"/>
      <c r="M37" s="95"/>
      <c r="N37" s="96"/>
    </row>
    <row r="38" spans="1:14" x14ac:dyDescent="0.25">
      <c r="A38" s="87"/>
      <c r="B38" s="109" t="s">
        <v>98</v>
      </c>
      <c r="C38" s="109"/>
      <c r="D38" s="109" t="s">
        <v>110</v>
      </c>
      <c r="E38" s="489"/>
      <c r="F38" s="92"/>
      <c r="G38" s="92"/>
      <c r="H38" s="92"/>
      <c r="I38" s="95"/>
      <c r="J38" s="95"/>
      <c r="K38" s="95"/>
      <c r="L38" s="95"/>
      <c r="M38" s="95"/>
      <c r="N38" s="96"/>
    </row>
    <row r="39" spans="1:14" x14ac:dyDescent="0.25">
      <c r="A39" s="87"/>
      <c r="B39" s="109" t="s">
        <v>99</v>
      </c>
      <c r="C39" s="109"/>
      <c r="D39" s="109" t="s">
        <v>110</v>
      </c>
      <c r="E39" s="489"/>
      <c r="F39" s="92"/>
      <c r="G39" s="92"/>
      <c r="H39" s="92"/>
      <c r="I39" s="95"/>
      <c r="J39" s="95"/>
      <c r="K39" s="95"/>
      <c r="L39" s="95"/>
      <c r="M39" s="95"/>
      <c r="N39" s="96"/>
    </row>
    <row r="40" spans="1:14" x14ac:dyDescent="0.25">
      <c r="A40" s="87"/>
      <c r="B40" s="109" t="s">
        <v>100</v>
      </c>
      <c r="C40" s="109"/>
      <c r="D40" s="109"/>
      <c r="E40" s="489"/>
      <c r="F40" s="92"/>
      <c r="G40" s="92"/>
      <c r="H40" s="92"/>
      <c r="I40" s="95"/>
      <c r="J40" s="95"/>
      <c r="K40" s="95"/>
      <c r="L40" s="95"/>
      <c r="M40" s="95"/>
      <c r="N40" s="96"/>
    </row>
    <row r="41" spans="1:14" x14ac:dyDescent="0.25">
      <c r="A41" s="87"/>
      <c r="B41" s="92"/>
      <c r="C41" s="92"/>
      <c r="D41" s="92"/>
      <c r="E41" s="92"/>
      <c r="F41" s="92"/>
      <c r="G41" s="92"/>
      <c r="H41" s="92"/>
      <c r="I41" s="95"/>
      <c r="J41" s="95"/>
      <c r="K41" s="95"/>
      <c r="L41" s="95"/>
      <c r="M41" s="95"/>
      <c r="N41" s="96"/>
    </row>
    <row r="42" spans="1:14" x14ac:dyDescent="0.25">
      <c r="A42" s="87"/>
      <c r="B42" s="92"/>
      <c r="C42" s="92"/>
      <c r="D42" s="92"/>
      <c r="E42" s="92"/>
      <c r="F42" s="92"/>
      <c r="G42" s="92"/>
      <c r="H42" s="92"/>
      <c r="I42" s="95"/>
      <c r="J42" s="95"/>
      <c r="K42" s="95"/>
      <c r="L42" s="95"/>
      <c r="M42" s="95"/>
      <c r="N42" s="96"/>
    </row>
    <row r="43" spans="1:14" x14ac:dyDescent="0.25">
      <c r="A43" s="87"/>
      <c r="B43" s="110" t="s">
        <v>101</v>
      </c>
      <c r="C43" s="92"/>
      <c r="D43" s="92"/>
      <c r="E43" s="92"/>
      <c r="F43" s="92"/>
      <c r="G43" s="92"/>
      <c r="H43" s="92"/>
      <c r="I43" s="95"/>
      <c r="J43" s="95"/>
      <c r="K43" s="95"/>
      <c r="L43" s="95"/>
      <c r="M43" s="95"/>
      <c r="N43" s="96"/>
    </row>
    <row r="44" spans="1:14" x14ac:dyDescent="0.25">
      <c r="A44" s="87"/>
      <c r="B44" s="92"/>
      <c r="C44" s="92"/>
      <c r="D44" s="92"/>
      <c r="E44" s="92"/>
      <c r="F44" s="92"/>
      <c r="G44" s="92"/>
      <c r="H44" s="92"/>
      <c r="I44" s="95"/>
      <c r="J44" s="95"/>
      <c r="K44" s="95"/>
      <c r="L44" s="95"/>
      <c r="M44" s="95"/>
      <c r="N44" s="96"/>
    </row>
    <row r="45" spans="1:14" x14ac:dyDescent="0.25">
      <c r="A45" s="87"/>
      <c r="B45" s="92"/>
      <c r="C45" s="92"/>
      <c r="D45" s="92"/>
      <c r="E45" s="92"/>
      <c r="F45" s="92"/>
      <c r="G45" s="92"/>
      <c r="H45" s="92"/>
      <c r="I45" s="95"/>
      <c r="J45" s="95"/>
      <c r="K45" s="95"/>
      <c r="L45" s="95"/>
      <c r="M45" s="95"/>
      <c r="N45" s="96"/>
    </row>
    <row r="46" spans="1:14" x14ac:dyDescent="0.25">
      <c r="A46" s="87"/>
      <c r="B46" s="113" t="s">
        <v>33</v>
      </c>
      <c r="C46" s="113" t="s">
        <v>56</v>
      </c>
      <c r="D46" s="112" t="s">
        <v>49</v>
      </c>
      <c r="E46" s="112" t="s">
        <v>16</v>
      </c>
      <c r="F46" s="92"/>
      <c r="G46" s="92"/>
      <c r="H46" s="92"/>
      <c r="I46" s="95"/>
      <c r="J46" s="95"/>
      <c r="K46" s="95"/>
      <c r="L46" s="95"/>
      <c r="M46" s="95"/>
      <c r="N46" s="96"/>
    </row>
    <row r="47" spans="1:14" ht="28.5" x14ac:dyDescent="0.25">
      <c r="A47" s="87"/>
      <c r="B47" s="93" t="s">
        <v>102</v>
      </c>
      <c r="C47" s="94">
        <v>40</v>
      </c>
      <c r="D47" s="111">
        <v>0</v>
      </c>
      <c r="E47" s="446">
        <f>+D47+D48</f>
        <v>0</v>
      </c>
      <c r="F47" s="92"/>
      <c r="G47" s="92"/>
      <c r="H47" s="92"/>
      <c r="I47" s="95"/>
      <c r="J47" s="95"/>
      <c r="K47" s="95"/>
      <c r="L47" s="95"/>
      <c r="M47" s="95"/>
      <c r="N47" s="96"/>
    </row>
    <row r="48" spans="1:14" ht="42.75" x14ac:dyDescent="0.25">
      <c r="A48" s="87"/>
      <c r="B48" s="93" t="s">
        <v>103</v>
      </c>
      <c r="C48" s="94">
        <v>60</v>
      </c>
      <c r="D48" s="111">
        <v>0</v>
      </c>
      <c r="E48" s="447"/>
      <c r="F48" s="92"/>
      <c r="G48" s="92"/>
      <c r="H48" s="92"/>
      <c r="I48" s="95"/>
      <c r="J48" s="95"/>
      <c r="K48" s="95"/>
      <c r="L48" s="95"/>
      <c r="M48" s="95"/>
      <c r="N48" s="96"/>
    </row>
    <row r="49" spans="1:26" x14ac:dyDescent="0.25">
      <c r="A49" s="87"/>
      <c r="C49" s="88"/>
      <c r="D49" s="39"/>
      <c r="E49" s="89"/>
      <c r="F49" s="40"/>
      <c r="G49" s="40"/>
      <c r="H49" s="40"/>
      <c r="I49" s="23"/>
      <c r="J49" s="23"/>
      <c r="K49" s="23"/>
      <c r="L49" s="23"/>
      <c r="M49" s="23"/>
    </row>
    <row r="50" spans="1:26" x14ac:dyDescent="0.25">
      <c r="A50" s="87"/>
      <c r="C50" s="88"/>
      <c r="D50" s="39"/>
      <c r="E50" s="89"/>
      <c r="F50" s="40"/>
      <c r="G50" s="40"/>
      <c r="H50" s="40"/>
      <c r="I50" s="23"/>
      <c r="J50" s="23"/>
      <c r="K50" s="23"/>
      <c r="L50" s="23"/>
      <c r="M50" s="23"/>
    </row>
    <row r="51" spans="1:26" x14ac:dyDescent="0.25">
      <c r="A51" s="87"/>
      <c r="C51" s="88"/>
      <c r="D51" s="39"/>
      <c r="E51" s="89"/>
      <c r="F51" s="40"/>
      <c r="G51" s="40"/>
      <c r="H51" s="40"/>
      <c r="I51" s="23"/>
      <c r="J51" s="23"/>
      <c r="K51" s="23"/>
      <c r="L51" s="23"/>
      <c r="M51" s="23"/>
    </row>
    <row r="52" spans="1:26" ht="15.75" thickBot="1" x14ac:dyDescent="0.3">
      <c r="M52" s="448" t="s">
        <v>35</v>
      </c>
      <c r="N52" s="448"/>
    </row>
    <row r="53" spans="1:26" x14ac:dyDescent="0.25">
      <c r="B53" s="66" t="s">
        <v>30</v>
      </c>
      <c r="M53" s="65"/>
      <c r="N53" s="65"/>
    </row>
    <row r="54" spans="1:26" ht="15.75" thickBot="1" x14ac:dyDescent="0.3">
      <c r="M54" s="65"/>
      <c r="N54" s="65"/>
    </row>
    <row r="55" spans="1:26" s="8" customFormat="1" ht="109.5" customHeight="1" x14ac:dyDescent="0.25">
      <c r="B55" s="106" t="s">
        <v>104</v>
      </c>
      <c r="C55" s="106" t="s">
        <v>105</v>
      </c>
      <c r="D55" s="106" t="s">
        <v>106</v>
      </c>
      <c r="E55" s="54" t="s">
        <v>43</v>
      </c>
      <c r="F55" s="54" t="s">
        <v>22</v>
      </c>
      <c r="G55" s="54" t="s">
        <v>65</v>
      </c>
      <c r="H55" s="54" t="s">
        <v>17</v>
      </c>
      <c r="I55" s="54" t="s">
        <v>10</v>
      </c>
      <c r="J55" s="54" t="s">
        <v>31</v>
      </c>
      <c r="K55" s="54" t="s">
        <v>59</v>
      </c>
      <c r="L55" s="54" t="s">
        <v>20</v>
      </c>
      <c r="M55" s="91" t="s">
        <v>26</v>
      </c>
      <c r="N55" s="106" t="s">
        <v>107</v>
      </c>
      <c r="O55" s="54" t="s">
        <v>36</v>
      </c>
      <c r="P55" s="55" t="s">
        <v>11</v>
      </c>
      <c r="Q55" s="55" t="s">
        <v>19</v>
      </c>
    </row>
    <row r="56" spans="1:26" s="29" customFormat="1" ht="225.75" customHeight="1" x14ac:dyDescent="0.25">
      <c r="A56" s="47">
        <v>1</v>
      </c>
      <c r="B56" s="102" t="s">
        <v>132</v>
      </c>
      <c r="C56" s="102" t="s">
        <v>140</v>
      </c>
      <c r="D56" s="102" t="s">
        <v>166</v>
      </c>
      <c r="E56" s="124" t="s">
        <v>175</v>
      </c>
      <c r="F56" s="98" t="s">
        <v>95</v>
      </c>
      <c r="G56" s="97">
        <v>0.5</v>
      </c>
      <c r="H56" s="188">
        <v>40501</v>
      </c>
      <c r="I56" s="189">
        <v>40389</v>
      </c>
      <c r="J56" s="99"/>
      <c r="K56" s="99"/>
      <c r="L56" s="99"/>
      <c r="M56" s="90"/>
      <c r="N56" s="90"/>
      <c r="O56" s="27"/>
      <c r="P56" s="27">
        <v>11</v>
      </c>
      <c r="Q56" s="185" t="s">
        <v>469</v>
      </c>
      <c r="R56" s="28"/>
      <c r="S56" s="28"/>
      <c r="T56" s="28"/>
      <c r="U56" s="28"/>
      <c r="V56" s="28"/>
      <c r="W56" s="28"/>
      <c r="X56" s="28"/>
      <c r="Y56" s="28"/>
      <c r="Z56" s="28"/>
    </row>
    <row r="57" spans="1:26" s="101" customFormat="1" ht="249.75" customHeight="1" x14ac:dyDescent="0.25">
      <c r="A57" s="47">
        <v>2</v>
      </c>
      <c r="B57" s="102" t="s">
        <v>132</v>
      </c>
      <c r="C57" s="102" t="s">
        <v>140</v>
      </c>
      <c r="D57" s="102" t="s">
        <v>166</v>
      </c>
      <c r="E57" s="124" t="s">
        <v>176</v>
      </c>
      <c r="F57" s="98" t="s">
        <v>95</v>
      </c>
      <c r="G57" s="97">
        <v>0.5</v>
      </c>
      <c r="H57" s="188">
        <v>40501</v>
      </c>
      <c r="I57" s="189">
        <v>40389</v>
      </c>
      <c r="J57" s="99"/>
      <c r="K57" s="99"/>
      <c r="L57" s="99"/>
      <c r="M57" s="90"/>
      <c r="N57" s="90"/>
      <c r="O57" s="27"/>
      <c r="P57" s="27">
        <v>11</v>
      </c>
      <c r="Q57" s="185" t="s">
        <v>470</v>
      </c>
      <c r="R57" s="100"/>
      <c r="S57" s="100"/>
      <c r="T57" s="100"/>
      <c r="U57" s="100"/>
      <c r="V57" s="100"/>
      <c r="W57" s="100"/>
      <c r="X57" s="100"/>
      <c r="Y57" s="100"/>
      <c r="Z57" s="100"/>
    </row>
    <row r="58" spans="1:26" s="29" customFormat="1" ht="165" x14ac:dyDescent="0.25">
      <c r="A58" s="47">
        <v>3</v>
      </c>
      <c r="B58" s="102" t="s">
        <v>132</v>
      </c>
      <c r="C58" s="102" t="s">
        <v>132</v>
      </c>
      <c r="D58" s="102" t="s">
        <v>166</v>
      </c>
      <c r="E58" s="124" t="s">
        <v>177</v>
      </c>
      <c r="F58" s="98" t="s">
        <v>95</v>
      </c>
      <c r="G58" s="97">
        <v>0.5</v>
      </c>
      <c r="H58" s="188">
        <v>40501</v>
      </c>
      <c r="I58" s="189">
        <v>40389</v>
      </c>
      <c r="J58" s="99"/>
      <c r="K58" s="99"/>
      <c r="L58" s="99"/>
      <c r="M58" s="90"/>
      <c r="N58" s="90"/>
      <c r="O58" s="27"/>
      <c r="P58" s="27">
        <v>11</v>
      </c>
      <c r="Q58" s="185" t="s">
        <v>167</v>
      </c>
      <c r="R58" s="28"/>
      <c r="S58" s="28"/>
      <c r="T58" s="28"/>
      <c r="U58" s="28"/>
      <c r="V58" s="28"/>
      <c r="W58" s="28"/>
      <c r="X58" s="28"/>
      <c r="Y58" s="28"/>
      <c r="Z58" s="28"/>
    </row>
    <row r="59" spans="1:26" s="29" customFormat="1" ht="180" x14ac:dyDescent="0.25">
      <c r="A59" s="47">
        <f t="shared" ref="A59:A63" si="0">+A58+1</f>
        <v>4</v>
      </c>
      <c r="B59" s="102" t="s">
        <v>132</v>
      </c>
      <c r="C59" s="102" t="s">
        <v>132</v>
      </c>
      <c r="D59" s="102" t="s">
        <v>166</v>
      </c>
      <c r="E59" s="124" t="s">
        <v>174</v>
      </c>
      <c r="F59" s="98" t="s">
        <v>95</v>
      </c>
      <c r="G59" s="97">
        <v>0.5</v>
      </c>
      <c r="H59" s="188">
        <v>40501</v>
      </c>
      <c r="I59" s="189">
        <v>40389</v>
      </c>
      <c r="J59" s="99"/>
      <c r="K59" s="99"/>
      <c r="L59" s="99"/>
      <c r="M59" s="90"/>
      <c r="N59" s="90"/>
      <c r="O59" s="27"/>
      <c r="P59" s="27">
        <v>11</v>
      </c>
      <c r="Q59" s="185" t="s">
        <v>469</v>
      </c>
      <c r="R59" s="28"/>
      <c r="S59" s="28"/>
      <c r="T59" s="28"/>
      <c r="U59" s="28"/>
      <c r="V59" s="28"/>
      <c r="W59" s="28"/>
      <c r="X59" s="28"/>
      <c r="Y59" s="28"/>
      <c r="Z59" s="28"/>
    </row>
    <row r="60" spans="1:26" s="29" customFormat="1" ht="180" x14ac:dyDescent="0.25">
      <c r="A60" s="47">
        <f t="shared" si="0"/>
        <v>5</v>
      </c>
      <c r="B60" s="102" t="s">
        <v>132</v>
      </c>
      <c r="C60" s="102" t="s">
        <v>132</v>
      </c>
      <c r="D60" s="102" t="s">
        <v>166</v>
      </c>
      <c r="E60" s="124" t="s">
        <v>173</v>
      </c>
      <c r="F60" s="98" t="s">
        <v>95</v>
      </c>
      <c r="G60" s="97">
        <v>0.5</v>
      </c>
      <c r="H60" s="188">
        <v>40501</v>
      </c>
      <c r="I60" s="189">
        <v>40389</v>
      </c>
      <c r="J60" s="99"/>
      <c r="K60" s="99"/>
      <c r="L60" s="99"/>
      <c r="M60" s="90"/>
      <c r="N60" s="90"/>
      <c r="O60" s="27"/>
      <c r="P60" s="27">
        <v>11</v>
      </c>
      <c r="Q60" s="185" t="s">
        <v>469</v>
      </c>
      <c r="R60" s="28"/>
      <c r="S60" s="28"/>
      <c r="T60" s="28"/>
      <c r="U60" s="28"/>
      <c r="V60" s="28"/>
      <c r="W60" s="28"/>
      <c r="X60" s="28"/>
      <c r="Y60" s="28"/>
      <c r="Z60" s="28"/>
    </row>
    <row r="61" spans="1:26" s="29" customFormat="1" ht="180" x14ac:dyDescent="0.25">
      <c r="A61" s="47">
        <f t="shared" si="0"/>
        <v>6</v>
      </c>
      <c r="B61" s="102" t="s">
        <v>132</v>
      </c>
      <c r="C61" s="102" t="s">
        <v>132</v>
      </c>
      <c r="D61" s="102" t="s">
        <v>166</v>
      </c>
      <c r="E61" s="124" t="s">
        <v>172</v>
      </c>
      <c r="F61" s="98" t="s">
        <v>95</v>
      </c>
      <c r="G61" s="97">
        <v>0.5</v>
      </c>
      <c r="H61" s="188">
        <v>40501</v>
      </c>
      <c r="I61" s="189">
        <v>40389</v>
      </c>
      <c r="J61" s="99"/>
      <c r="K61" s="99"/>
      <c r="L61" s="99"/>
      <c r="M61" s="90"/>
      <c r="N61" s="90"/>
      <c r="O61" s="27"/>
      <c r="P61" s="27">
        <v>11</v>
      </c>
      <c r="Q61" s="185" t="s">
        <v>469</v>
      </c>
      <c r="R61" s="28"/>
      <c r="S61" s="28"/>
      <c r="T61" s="28"/>
      <c r="U61" s="28"/>
      <c r="V61" s="28"/>
      <c r="W61" s="28"/>
      <c r="X61" s="28"/>
      <c r="Y61" s="28"/>
      <c r="Z61" s="28"/>
    </row>
    <row r="62" spans="1:26" s="29" customFormat="1" ht="45" x14ac:dyDescent="0.25">
      <c r="A62" s="47">
        <f t="shared" si="0"/>
        <v>7</v>
      </c>
      <c r="B62" s="102" t="s">
        <v>132</v>
      </c>
      <c r="C62" s="102" t="s">
        <v>132</v>
      </c>
      <c r="D62" s="102" t="s">
        <v>168</v>
      </c>
      <c r="E62" s="124" t="s">
        <v>169</v>
      </c>
      <c r="F62" s="98" t="s">
        <v>96</v>
      </c>
      <c r="G62" s="97">
        <v>0.5</v>
      </c>
      <c r="H62" s="105">
        <v>40217</v>
      </c>
      <c r="I62" s="99">
        <v>40679</v>
      </c>
      <c r="J62" s="99" t="s">
        <v>96</v>
      </c>
      <c r="K62" s="99"/>
      <c r="L62" s="90">
        <f>(I62-H62)/30</f>
        <v>15.4</v>
      </c>
      <c r="M62" s="90"/>
      <c r="N62" s="90"/>
      <c r="O62" s="27"/>
      <c r="P62" s="27">
        <v>1</v>
      </c>
      <c r="Q62" s="185" t="s">
        <v>170</v>
      </c>
      <c r="R62" s="28"/>
      <c r="S62" s="28"/>
      <c r="T62" s="28"/>
      <c r="U62" s="28"/>
      <c r="V62" s="28"/>
      <c r="W62" s="28"/>
      <c r="X62" s="28"/>
      <c r="Y62" s="28"/>
      <c r="Z62" s="28"/>
    </row>
    <row r="63" spans="1:26" s="29" customFormat="1" ht="154.5" customHeight="1" x14ac:dyDescent="0.25">
      <c r="A63" s="47">
        <f t="shared" si="0"/>
        <v>8</v>
      </c>
      <c r="B63" s="102" t="s">
        <v>132</v>
      </c>
      <c r="C63" s="102" t="s">
        <v>132</v>
      </c>
      <c r="D63" s="102" t="s">
        <v>166</v>
      </c>
      <c r="E63" s="124" t="s">
        <v>171</v>
      </c>
      <c r="F63" s="98" t="s">
        <v>95</v>
      </c>
      <c r="G63" s="98">
        <v>50</v>
      </c>
      <c r="H63" s="105">
        <v>40137</v>
      </c>
      <c r="I63" s="99">
        <v>40162</v>
      </c>
      <c r="J63" s="99"/>
      <c r="K63" s="99"/>
      <c r="L63" s="99"/>
      <c r="M63" s="90"/>
      <c r="N63" s="90"/>
      <c r="O63" s="27"/>
      <c r="P63" s="27">
        <v>11</v>
      </c>
      <c r="Q63" s="185" t="s">
        <v>178</v>
      </c>
      <c r="R63" s="28"/>
      <c r="S63" s="28"/>
      <c r="T63" s="28"/>
      <c r="U63" s="28"/>
      <c r="V63" s="28"/>
      <c r="W63" s="28"/>
      <c r="X63" s="28"/>
      <c r="Y63" s="28"/>
      <c r="Z63" s="28"/>
    </row>
    <row r="64" spans="1:26" s="29" customFormat="1" x14ac:dyDescent="0.25">
      <c r="A64" s="47"/>
      <c r="B64" s="48"/>
      <c r="C64" s="49"/>
      <c r="D64" s="48"/>
      <c r="E64" s="24"/>
      <c r="F64" s="25"/>
      <c r="G64" s="25"/>
      <c r="H64" s="25"/>
      <c r="I64" s="26"/>
      <c r="J64" s="26"/>
      <c r="K64" s="26"/>
      <c r="L64" s="26"/>
      <c r="M64" s="90"/>
      <c r="N64" s="90"/>
      <c r="O64" s="27"/>
      <c r="P64" s="27"/>
      <c r="Q64" s="116"/>
      <c r="R64" s="28"/>
      <c r="S64" s="28"/>
      <c r="T64" s="28"/>
      <c r="U64" s="28"/>
      <c r="V64" s="28"/>
      <c r="W64" s="28"/>
      <c r="X64" s="28"/>
      <c r="Y64" s="28"/>
      <c r="Z64" s="28"/>
    </row>
    <row r="65" spans="1:17" s="29" customFormat="1" x14ac:dyDescent="0.25">
      <c r="A65" s="47"/>
      <c r="B65" s="50" t="s">
        <v>16</v>
      </c>
      <c r="C65" s="49"/>
      <c r="D65" s="48"/>
      <c r="E65" s="24"/>
      <c r="F65" s="25"/>
      <c r="G65" s="25"/>
      <c r="H65" s="25"/>
      <c r="I65" s="26"/>
      <c r="J65" s="26"/>
      <c r="K65" s="51">
        <f t="shared" ref="K65" si="1">SUM(K56:K64)</f>
        <v>0</v>
      </c>
      <c r="L65" s="51">
        <f t="shared" ref="L65:N65" si="2">SUM(L56:L64)</f>
        <v>15.4</v>
      </c>
      <c r="M65" s="114">
        <f t="shared" si="2"/>
        <v>0</v>
      </c>
      <c r="N65" s="51">
        <f t="shared" si="2"/>
        <v>0</v>
      </c>
      <c r="O65" s="27"/>
      <c r="P65" s="27"/>
      <c r="Q65" s="117"/>
    </row>
    <row r="66" spans="1:17" s="30" customFormat="1" x14ac:dyDescent="0.25">
      <c r="E66" s="31"/>
    </row>
    <row r="67" spans="1:17" s="30" customFormat="1" x14ac:dyDescent="0.25">
      <c r="B67" s="434" t="s">
        <v>28</v>
      </c>
      <c r="C67" s="434" t="s">
        <v>27</v>
      </c>
      <c r="D67" s="436" t="s">
        <v>34</v>
      </c>
      <c r="E67" s="436"/>
    </row>
    <row r="68" spans="1:17" s="30" customFormat="1" x14ac:dyDescent="0.25">
      <c r="B68" s="435"/>
      <c r="C68" s="435"/>
      <c r="D68" s="61" t="s">
        <v>23</v>
      </c>
      <c r="E68" s="62" t="s">
        <v>24</v>
      </c>
    </row>
    <row r="69" spans="1:17" s="30" customFormat="1" ht="30.6" customHeight="1" x14ac:dyDescent="0.25">
      <c r="B69" s="59" t="s">
        <v>21</v>
      </c>
      <c r="C69" s="60">
        <f>+K65</f>
        <v>0</v>
      </c>
      <c r="D69" s="58"/>
      <c r="E69" s="58" t="s">
        <v>165</v>
      </c>
      <c r="F69" s="32"/>
      <c r="G69" s="32"/>
      <c r="H69" s="32"/>
      <c r="I69" s="32"/>
      <c r="J69" s="32"/>
      <c r="K69" s="32"/>
      <c r="L69" s="32"/>
      <c r="M69" s="32"/>
    </row>
    <row r="70" spans="1:17" s="30" customFormat="1" ht="30" customHeight="1" x14ac:dyDescent="0.25">
      <c r="B70" s="59" t="s">
        <v>25</v>
      </c>
      <c r="C70" s="60">
        <f>+M65</f>
        <v>0</v>
      </c>
      <c r="D70" s="58"/>
      <c r="E70" s="58" t="s">
        <v>165</v>
      </c>
    </row>
    <row r="71" spans="1:17" s="30" customFormat="1" x14ac:dyDescent="0.25">
      <c r="B71" s="33"/>
      <c r="C71" s="455"/>
      <c r="D71" s="455"/>
      <c r="E71" s="455"/>
      <c r="F71" s="455"/>
      <c r="G71" s="455"/>
      <c r="H71" s="455"/>
      <c r="I71" s="455"/>
      <c r="J71" s="455"/>
      <c r="K71" s="455"/>
      <c r="L71" s="455"/>
      <c r="M71" s="455"/>
      <c r="N71" s="455"/>
    </row>
    <row r="72" spans="1:17" ht="28.15" customHeight="1" thickBot="1" x14ac:dyDescent="0.3"/>
    <row r="73" spans="1:17" ht="27" thickBot="1" x14ac:dyDescent="0.3">
      <c r="B73" s="456" t="s">
        <v>66</v>
      </c>
      <c r="C73" s="456"/>
      <c r="D73" s="456"/>
      <c r="E73" s="456"/>
      <c r="F73" s="456"/>
      <c r="G73" s="456"/>
      <c r="H73" s="456"/>
      <c r="I73" s="456"/>
      <c r="J73" s="456"/>
      <c r="K73" s="456"/>
      <c r="L73" s="456"/>
      <c r="M73" s="456"/>
      <c r="N73" s="456"/>
    </row>
    <row r="74" spans="1:17" x14ac:dyDescent="0.25">
      <c r="B74" s="174" t="s">
        <v>474</v>
      </c>
    </row>
    <row r="76" spans="1:17" ht="109.5" customHeight="1" x14ac:dyDescent="0.25">
      <c r="B76" s="108" t="s">
        <v>108</v>
      </c>
      <c r="C76" s="68" t="s">
        <v>2</v>
      </c>
      <c r="D76" s="68" t="s">
        <v>68</v>
      </c>
      <c r="E76" s="68" t="s">
        <v>67</v>
      </c>
      <c r="F76" s="68" t="s">
        <v>69</v>
      </c>
      <c r="G76" s="68" t="s">
        <v>70</v>
      </c>
      <c r="H76" s="68" t="s">
        <v>71</v>
      </c>
      <c r="I76" s="68" t="s">
        <v>72</v>
      </c>
      <c r="J76" s="68" t="s">
        <v>73</v>
      </c>
      <c r="K76" s="68" t="s">
        <v>74</v>
      </c>
      <c r="L76" s="68" t="s">
        <v>75</v>
      </c>
      <c r="M76" s="84" t="s">
        <v>76</v>
      </c>
      <c r="N76" s="84" t="s">
        <v>77</v>
      </c>
      <c r="O76" s="452" t="s">
        <v>3</v>
      </c>
      <c r="P76" s="454"/>
      <c r="Q76" s="68" t="s">
        <v>18</v>
      </c>
    </row>
    <row r="77" spans="1:17" x14ac:dyDescent="0.25">
      <c r="B77" s="3"/>
      <c r="C77" s="3"/>
      <c r="D77" s="5"/>
      <c r="E77" s="5"/>
      <c r="F77" s="4"/>
      <c r="G77" s="4"/>
      <c r="H77" s="4"/>
      <c r="I77" s="85"/>
      <c r="J77" s="85"/>
      <c r="K77" s="63"/>
      <c r="L77" s="63"/>
      <c r="M77" s="63"/>
      <c r="N77" s="63"/>
      <c r="O77" s="457"/>
      <c r="P77" s="458"/>
      <c r="Q77" s="63"/>
    </row>
    <row r="78" spans="1:17" x14ac:dyDescent="0.25">
      <c r="B78" s="3"/>
      <c r="C78" s="3"/>
      <c r="D78" s="5"/>
      <c r="E78" s="5"/>
      <c r="F78" s="4"/>
      <c r="G78" s="4"/>
      <c r="H78" s="4"/>
      <c r="I78" s="85"/>
      <c r="J78" s="85"/>
      <c r="K78" s="63"/>
      <c r="L78" s="63"/>
      <c r="M78" s="63"/>
      <c r="N78" s="63"/>
      <c r="O78" s="457"/>
      <c r="P78" s="458"/>
      <c r="Q78" s="63"/>
    </row>
    <row r="79" spans="1:17" x14ac:dyDescent="0.25">
      <c r="B79" s="3"/>
      <c r="C79" s="3"/>
      <c r="D79" s="5"/>
      <c r="E79" s="5"/>
      <c r="F79" s="4"/>
      <c r="G79" s="4"/>
      <c r="H79" s="4"/>
      <c r="I79" s="85"/>
      <c r="J79" s="85"/>
      <c r="K79" s="63"/>
      <c r="L79" s="63"/>
      <c r="M79" s="63"/>
      <c r="N79" s="63"/>
      <c r="O79" s="457"/>
      <c r="P79" s="458"/>
      <c r="Q79" s="63"/>
    </row>
    <row r="80" spans="1:17" x14ac:dyDescent="0.25">
      <c r="B80" s="3"/>
      <c r="C80" s="3"/>
      <c r="D80" s="5"/>
      <c r="E80" s="5"/>
      <c r="F80" s="4"/>
      <c r="G80" s="4"/>
      <c r="H80" s="4"/>
      <c r="I80" s="85"/>
      <c r="J80" s="85"/>
      <c r="K80" s="63"/>
      <c r="L80" s="63"/>
      <c r="M80" s="63"/>
      <c r="N80" s="63"/>
      <c r="O80" s="457"/>
      <c r="P80" s="458"/>
      <c r="Q80" s="63"/>
    </row>
    <row r="81" spans="2:17" x14ac:dyDescent="0.25">
      <c r="B81" s="3"/>
      <c r="C81" s="3"/>
      <c r="D81" s="5"/>
      <c r="E81" s="5"/>
      <c r="F81" s="4"/>
      <c r="G81" s="4"/>
      <c r="H81" s="4"/>
      <c r="I81" s="85"/>
      <c r="J81" s="85"/>
      <c r="K81" s="63"/>
      <c r="L81" s="63"/>
      <c r="M81" s="63"/>
      <c r="N81" s="63"/>
      <c r="O81" s="457"/>
      <c r="P81" s="458"/>
      <c r="Q81" s="63"/>
    </row>
    <row r="82" spans="2:17" x14ac:dyDescent="0.25">
      <c r="B82" s="3"/>
      <c r="C82" s="3"/>
      <c r="D82" s="5"/>
      <c r="E82" s="5"/>
      <c r="F82" s="4"/>
      <c r="G82" s="4"/>
      <c r="H82" s="4"/>
      <c r="I82" s="85"/>
      <c r="J82" s="85"/>
      <c r="K82" s="63"/>
      <c r="L82" s="63"/>
      <c r="M82" s="63"/>
      <c r="N82" s="63"/>
      <c r="O82" s="457"/>
      <c r="P82" s="458"/>
      <c r="Q82" s="63"/>
    </row>
    <row r="83" spans="2:17" x14ac:dyDescent="0.25">
      <c r="B83" s="63"/>
      <c r="C83" s="63"/>
      <c r="D83" s="63"/>
      <c r="E83" s="63"/>
      <c r="F83" s="63"/>
      <c r="G83" s="63"/>
      <c r="H83" s="63"/>
      <c r="I83" s="63"/>
      <c r="J83" s="63"/>
      <c r="K83" s="63"/>
      <c r="L83" s="63"/>
      <c r="M83" s="63"/>
      <c r="N83" s="63"/>
      <c r="O83" s="457"/>
      <c r="P83" s="458"/>
      <c r="Q83" s="63"/>
    </row>
    <row r="84" spans="2:17" x14ac:dyDescent="0.25">
      <c r="B84" s="9" t="s">
        <v>1</v>
      </c>
    </row>
    <row r="85" spans="2:17" x14ac:dyDescent="0.25">
      <c r="B85" s="9" t="s">
        <v>37</v>
      </c>
    </row>
    <row r="86" spans="2:17" x14ac:dyDescent="0.25">
      <c r="B86" s="9" t="s">
        <v>60</v>
      </c>
    </row>
    <row r="88" spans="2:17" ht="15.75" thickBot="1" x14ac:dyDescent="0.3"/>
    <row r="89" spans="2:17" ht="27" thickBot="1" x14ac:dyDescent="0.3">
      <c r="B89" s="449" t="s">
        <v>38</v>
      </c>
      <c r="C89" s="450"/>
      <c r="D89" s="450"/>
      <c r="E89" s="450"/>
      <c r="F89" s="450"/>
      <c r="G89" s="450"/>
      <c r="H89" s="450"/>
      <c r="I89" s="450"/>
      <c r="J89" s="450"/>
      <c r="K89" s="450"/>
      <c r="L89" s="450"/>
      <c r="M89" s="450"/>
      <c r="N89" s="451"/>
    </row>
    <row r="91" spans="2:17" x14ac:dyDescent="0.25">
      <c r="B91" s="174" t="s">
        <v>475</v>
      </c>
    </row>
    <row r="93" spans="2:17" ht="76.5" customHeight="1" x14ac:dyDescent="0.25">
      <c r="B93" s="56" t="s">
        <v>0</v>
      </c>
      <c r="C93" s="56" t="s">
        <v>39</v>
      </c>
      <c r="D93" s="56" t="s">
        <v>40</v>
      </c>
      <c r="E93" s="56" t="s">
        <v>78</v>
      </c>
      <c r="F93" s="56" t="s">
        <v>80</v>
      </c>
      <c r="G93" s="56" t="s">
        <v>81</v>
      </c>
      <c r="H93" s="56" t="s">
        <v>82</v>
      </c>
      <c r="I93" s="56" t="s">
        <v>79</v>
      </c>
      <c r="J93" s="452" t="s">
        <v>83</v>
      </c>
      <c r="K93" s="453"/>
      <c r="L93" s="454"/>
      <c r="M93" s="56" t="s">
        <v>84</v>
      </c>
      <c r="N93" s="56" t="s">
        <v>41</v>
      </c>
      <c r="O93" s="56" t="s">
        <v>42</v>
      </c>
      <c r="P93" s="452" t="s">
        <v>3</v>
      </c>
      <c r="Q93" s="454"/>
    </row>
    <row r="94" spans="2:17" x14ac:dyDescent="0.25">
      <c r="B94" s="79"/>
      <c r="C94" s="79"/>
      <c r="D94" s="3"/>
      <c r="E94" s="3"/>
      <c r="F94" s="118"/>
      <c r="G94" s="118"/>
      <c r="H94" s="125"/>
      <c r="I94" s="5"/>
      <c r="J94" s="118"/>
      <c r="K94" s="86"/>
      <c r="L94" s="86"/>
      <c r="M94" s="63"/>
      <c r="N94" s="63"/>
      <c r="O94" s="63"/>
      <c r="P94" s="463"/>
      <c r="Q94" s="463"/>
    </row>
    <row r="95" spans="2:17" x14ac:dyDescent="0.25">
      <c r="B95" s="79"/>
      <c r="C95" s="79"/>
      <c r="D95" s="3"/>
      <c r="E95" s="3"/>
      <c r="F95" s="3"/>
      <c r="G95" s="3"/>
      <c r="H95" s="125"/>
      <c r="I95" s="5"/>
      <c r="J95" s="1"/>
      <c r="K95" s="85"/>
      <c r="L95" s="85"/>
      <c r="M95" s="63"/>
      <c r="N95" s="63"/>
      <c r="O95" s="63"/>
      <c r="P95" s="463"/>
      <c r="Q95" s="463"/>
    </row>
    <row r="97" spans="1:26" ht="15.75" thickBot="1" x14ac:dyDescent="0.3"/>
    <row r="98" spans="1:26" ht="27" thickBot="1" x14ac:dyDescent="0.3">
      <c r="B98" s="449" t="s">
        <v>44</v>
      </c>
      <c r="C98" s="450"/>
      <c r="D98" s="450"/>
      <c r="E98" s="450"/>
      <c r="F98" s="450"/>
      <c r="G98" s="450"/>
      <c r="H98" s="450"/>
      <c r="I98" s="450"/>
      <c r="J98" s="450"/>
      <c r="K98" s="450"/>
      <c r="L98" s="450"/>
      <c r="M98" s="450"/>
      <c r="N98" s="451"/>
    </row>
    <row r="101" spans="1:26" ht="46.15" customHeight="1" x14ac:dyDescent="0.25">
      <c r="B101" s="68" t="s">
        <v>33</v>
      </c>
      <c r="C101" s="68" t="s">
        <v>45</v>
      </c>
      <c r="D101" s="452" t="s">
        <v>3</v>
      </c>
      <c r="E101" s="454"/>
    </row>
    <row r="102" spans="1:26" ht="46.9" customHeight="1" x14ac:dyDescent="0.25">
      <c r="B102" s="69" t="s">
        <v>85</v>
      </c>
      <c r="C102" s="63" t="s">
        <v>96</v>
      </c>
      <c r="D102" s="460" t="s">
        <v>179</v>
      </c>
      <c r="E102" s="460"/>
    </row>
    <row r="105" spans="1:26" ht="26.25" x14ac:dyDescent="0.25">
      <c r="B105" s="437" t="s">
        <v>62</v>
      </c>
      <c r="C105" s="438"/>
      <c r="D105" s="438"/>
      <c r="E105" s="438"/>
      <c r="F105" s="438"/>
      <c r="G105" s="438"/>
      <c r="H105" s="438"/>
      <c r="I105" s="438"/>
      <c r="J105" s="438"/>
      <c r="K105" s="438"/>
      <c r="L105" s="438"/>
      <c r="M105" s="438"/>
      <c r="N105" s="438"/>
      <c r="O105" s="438"/>
      <c r="P105" s="438"/>
    </row>
    <row r="107" spans="1:26" ht="15.75" thickBot="1" x14ac:dyDescent="0.3"/>
    <row r="108" spans="1:26" ht="27" thickBot="1" x14ac:dyDescent="0.3">
      <c r="B108" s="449" t="s">
        <v>52</v>
      </c>
      <c r="C108" s="450"/>
      <c r="D108" s="450"/>
      <c r="E108" s="450"/>
      <c r="F108" s="450"/>
      <c r="G108" s="450"/>
      <c r="H108" s="450"/>
      <c r="I108" s="450"/>
      <c r="J108" s="450"/>
      <c r="K108" s="450"/>
      <c r="L108" s="450"/>
      <c r="M108" s="450"/>
      <c r="N108" s="451"/>
    </row>
    <row r="109" spans="1:26" x14ac:dyDescent="0.25">
      <c r="B109" s="174" t="s">
        <v>471</v>
      </c>
    </row>
    <row r="110" spans="1:26" ht="15.75" thickBot="1" x14ac:dyDescent="0.3">
      <c r="M110" s="65"/>
      <c r="N110" s="65"/>
    </row>
    <row r="111" spans="1:26" s="95" customFormat="1" ht="109.5" customHeight="1" x14ac:dyDescent="0.25">
      <c r="B111" s="106" t="s">
        <v>104</v>
      </c>
      <c r="C111" s="106" t="s">
        <v>105</v>
      </c>
      <c r="D111" s="106" t="s">
        <v>106</v>
      </c>
      <c r="E111" s="106" t="s">
        <v>43</v>
      </c>
      <c r="F111" s="106" t="s">
        <v>22</v>
      </c>
      <c r="G111" s="106" t="s">
        <v>65</v>
      </c>
      <c r="H111" s="106" t="s">
        <v>17</v>
      </c>
      <c r="I111" s="106" t="s">
        <v>10</v>
      </c>
      <c r="J111" s="106" t="s">
        <v>31</v>
      </c>
      <c r="K111" s="106" t="s">
        <v>59</v>
      </c>
      <c r="L111" s="106" t="s">
        <v>20</v>
      </c>
      <c r="M111" s="91" t="s">
        <v>26</v>
      </c>
      <c r="N111" s="106" t="s">
        <v>107</v>
      </c>
      <c r="O111" s="106" t="s">
        <v>36</v>
      </c>
      <c r="P111" s="107" t="s">
        <v>11</v>
      </c>
      <c r="Q111" s="107" t="s">
        <v>19</v>
      </c>
    </row>
    <row r="112" spans="1:26" s="101" customFormat="1" x14ac:dyDescent="0.25">
      <c r="A112" s="47">
        <v>1</v>
      </c>
      <c r="B112" s="103"/>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ref="A113:A116" si="3">+A112+1</f>
        <v>2</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3"/>
        <v>3</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3"/>
        <v>4</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3"/>
        <v>5</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v>6</v>
      </c>
      <c r="B117" s="102"/>
      <c r="C117" s="103"/>
      <c r="D117" s="102"/>
      <c r="E117" s="97"/>
      <c r="F117" s="98"/>
      <c r="G117" s="98"/>
      <c r="H117" s="98"/>
      <c r="I117" s="99"/>
      <c r="J117" s="99"/>
      <c r="K117" s="99"/>
      <c r="L117" s="99"/>
      <c r="M117" s="90"/>
      <c r="N117" s="90"/>
      <c r="O117" s="27"/>
      <c r="P117" s="27"/>
      <c r="Q117" s="116"/>
      <c r="R117" s="100"/>
      <c r="S117" s="100"/>
      <c r="T117" s="100"/>
      <c r="U117" s="100"/>
      <c r="V117" s="100"/>
      <c r="W117" s="100"/>
      <c r="X117" s="100"/>
      <c r="Y117" s="100"/>
      <c r="Z117" s="100"/>
    </row>
    <row r="118" spans="1:26" s="101" customFormat="1" x14ac:dyDescent="0.25">
      <c r="A118" s="47">
        <v>7</v>
      </c>
      <c r="B118" s="102"/>
      <c r="C118" s="103"/>
      <c r="D118" s="102"/>
      <c r="E118" s="97"/>
      <c r="F118" s="98"/>
      <c r="G118" s="98"/>
      <c r="H118" s="98"/>
      <c r="I118" s="99"/>
      <c r="J118" s="99"/>
      <c r="K118" s="99"/>
      <c r="L118" s="99"/>
      <c r="M118" s="90"/>
      <c r="N118" s="90"/>
      <c r="O118" s="27"/>
      <c r="P118" s="27"/>
      <c r="Q118" s="116"/>
      <c r="R118" s="100"/>
      <c r="S118" s="100"/>
      <c r="T118" s="100"/>
      <c r="U118" s="100"/>
      <c r="V118" s="100"/>
      <c r="W118" s="100"/>
      <c r="X118" s="100"/>
      <c r="Y118" s="100"/>
      <c r="Z118" s="100"/>
    </row>
    <row r="119" spans="1:26" s="101" customFormat="1" x14ac:dyDescent="0.25">
      <c r="A119" s="47">
        <v>8</v>
      </c>
      <c r="B119" s="102"/>
      <c r="C119" s="103"/>
      <c r="D119" s="102"/>
      <c r="E119" s="97"/>
      <c r="F119" s="98"/>
      <c r="G119" s="98"/>
      <c r="H119" s="98"/>
      <c r="I119" s="99"/>
      <c r="J119" s="99"/>
      <c r="K119" s="99"/>
      <c r="L119" s="99"/>
      <c r="M119" s="90"/>
      <c r="N119" s="90"/>
      <c r="O119" s="27"/>
      <c r="P119" s="27"/>
      <c r="Q119" s="116"/>
      <c r="R119" s="100"/>
      <c r="S119" s="100"/>
      <c r="T119" s="100"/>
      <c r="U119" s="100"/>
      <c r="V119" s="100"/>
      <c r="W119" s="100"/>
      <c r="X119" s="100"/>
      <c r="Y119" s="100"/>
      <c r="Z119" s="100"/>
    </row>
    <row r="120" spans="1:26" s="101" customFormat="1" x14ac:dyDescent="0.25">
      <c r="A120" s="47"/>
      <c r="B120" s="50" t="s">
        <v>16</v>
      </c>
      <c r="C120" s="103"/>
      <c r="D120" s="102"/>
      <c r="E120" s="97"/>
      <c r="F120" s="98"/>
      <c r="G120" s="98"/>
      <c r="H120" s="98"/>
      <c r="I120" s="99"/>
      <c r="J120" s="99"/>
      <c r="K120" s="104">
        <f>SUM(K112:K119)</f>
        <v>0</v>
      </c>
      <c r="L120" s="104">
        <f>SUM(L112:L119)</f>
        <v>0</v>
      </c>
      <c r="M120" s="114">
        <f>SUM(M112:M119)</f>
        <v>0</v>
      </c>
      <c r="N120" s="104">
        <f>SUM(N112:N119)</f>
        <v>0</v>
      </c>
      <c r="O120" s="27"/>
      <c r="P120" s="27"/>
      <c r="Q120" s="117"/>
    </row>
    <row r="121" spans="1:26" x14ac:dyDescent="0.25">
      <c r="B121" s="30"/>
      <c r="C121" s="30"/>
      <c r="D121" s="30"/>
      <c r="E121" s="31"/>
      <c r="F121" s="30"/>
      <c r="G121" s="30"/>
      <c r="H121" s="30"/>
      <c r="I121" s="30"/>
      <c r="J121" s="30"/>
      <c r="K121" s="30"/>
      <c r="L121" s="30"/>
      <c r="M121" s="30"/>
      <c r="N121" s="30"/>
      <c r="O121" s="30"/>
      <c r="P121" s="30"/>
    </row>
    <row r="122" spans="1:26" ht="18.75" x14ac:dyDescent="0.25">
      <c r="B122" s="59" t="s">
        <v>32</v>
      </c>
      <c r="C122" s="73">
        <f>+K120</f>
        <v>0</v>
      </c>
      <c r="H122" s="32"/>
      <c r="I122" s="32"/>
      <c r="J122" s="32"/>
      <c r="K122" s="32"/>
      <c r="L122" s="32"/>
      <c r="M122" s="32"/>
      <c r="N122" s="30"/>
      <c r="O122" s="30"/>
      <c r="P122" s="30"/>
    </row>
    <row r="124" spans="1:26" ht="15.75" thickBot="1" x14ac:dyDescent="0.3"/>
    <row r="125" spans="1:26" ht="37.15" customHeight="1" thickBot="1" x14ac:dyDescent="0.3">
      <c r="B125" s="76" t="s">
        <v>47</v>
      </c>
      <c r="C125" s="77" t="s">
        <v>48</v>
      </c>
      <c r="D125" s="76" t="s">
        <v>49</v>
      </c>
      <c r="E125" s="77" t="s">
        <v>53</v>
      </c>
    </row>
    <row r="126" spans="1:26" x14ac:dyDescent="0.25">
      <c r="B126" s="67" t="s">
        <v>86</v>
      </c>
      <c r="C126" s="70">
        <v>20</v>
      </c>
      <c r="D126" s="70">
        <v>0</v>
      </c>
      <c r="E126" s="467">
        <f>+D126+D127+D128</f>
        <v>0</v>
      </c>
    </row>
    <row r="127" spans="1:26" x14ac:dyDescent="0.25">
      <c r="B127" s="67" t="s">
        <v>87</v>
      </c>
      <c r="C127" s="57">
        <v>30</v>
      </c>
      <c r="D127" s="71">
        <v>0</v>
      </c>
      <c r="E127" s="468"/>
    </row>
    <row r="128" spans="1:26" ht="15.75" thickBot="1" x14ac:dyDescent="0.3">
      <c r="B128" s="67" t="s">
        <v>88</v>
      </c>
      <c r="C128" s="72">
        <v>40</v>
      </c>
      <c r="D128" s="72">
        <v>0</v>
      </c>
      <c r="E128" s="469"/>
    </row>
    <row r="130" spans="2:17" ht="15.75" thickBot="1" x14ac:dyDescent="0.3"/>
    <row r="131" spans="2:17" ht="27" thickBot="1" x14ac:dyDescent="0.3">
      <c r="B131" s="449" t="s">
        <v>50</v>
      </c>
      <c r="C131" s="450"/>
      <c r="D131" s="450"/>
      <c r="E131" s="450"/>
      <c r="F131" s="450"/>
      <c r="G131" s="450"/>
      <c r="H131" s="450"/>
      <c r="I131" s="450"/>
      <c r="J131" s="450"/>
      <c r="K131" s="450"/>
      <c r="L131" s="450"/>
      <c r="M131" s="450"/>
      <c r="N131" s="451"/>
    </row>
    <row r="133" spans="2:17" ht="76.5" customHeight="1" x14ac:dyDescent="0.25">
      <c r="B133" s="56" t="s">
        <v>0</v>
      </c>
      <c r="C133" s="56" t="s">
        <v>39</v>
      </c>
      <c r="D133" s="56" t="s">
        <v>40</v>
      </c>
      <c r="E133" s="56" t="s">
        <v>78</v>
      </c>
      <c r="F133" s="56" t="s">
        <v>80</v>
      </c>
      <c r="G133" s="56" t="s">
        <v>81</v>
      </c>
      <c r="H133" s="56" t="s">
        <v>82</v>
      </c>
      <c r="I133" s="56" t="s">
        <v>79</v>
      </c>
      <c r="J133" s="452" t="s">
        <v>83</v>
      </c>
      <c r="K133" s="453"/>
      <c r="L133" s="454"/>
      <c r="M133" s="56" t="s">
        <v>84</v>
      </c>
      <c r="N133" s="56" t="s">
        <v>41</v>
      </c>
      <c r="O133" s="56" t="s">
        <v>42</v>
      </c>
      <c r="P133" s="452" t="s">
        <v>3</v>
      </c>
      <c r="Q133" s="454"/>
    </row>
    <row r="134" spans="2:17" ht="75" x14ac:dyDescent="0.25">
      <c r="B134" s="69" t="s">
        <v>136</v>
      </c>
      <c r="C134" s="69">
        <v>1</v>
      </c>
      <c r="D134" s="69" t="s">
        <v>135</v>
      </c>
      <c r="E134" s="109">
        <v>45690782</v>
      </c>
      <c r="F134" s="69" t="s">
        <v>137</v>
      </c>
      <c r="G134" s="109" t="s">
        <v>138</v>
      </c>
      <c r="H134" s="137">
        <v>36688</v>
      </c>
      <c r="I134" s="58" t="s">
        <v>139</v>
      </c>
      <c r="J134" s="120" t="s">
        <v>140</v>
      </c>
      <c r="K134" s="86" t="s">
        <v>141</v>
      </c>
      <c r="L134" s="86" t="s">
        <v>142</v>
      </c>
      <c r="M134" s="109" t="s">
        <v>95</v>
      </c>
      <c r="N134" s="109" t="s">
        <v>96</v>
      </c>
      <c r="O134" s="109" t="s">
        <v>95</v>
      </c>
      <c r="P134" s="488" t="s">
        <v>151</v>
      </c>
      <c r="Q134" s="488"/>
    </row>
    <row r="135" spans="2:17" ht="62.25" customHeight="1" x14ac:dyDescent="0.25">
      <c r="B135" s="69" t="s">
        <v>136</v>
      </c>
      <c r="C135" s="69">
        <v>1</v>
      </c>
      <c r="D135" s="109" t="s">
        <v>143</v>
      </c>
      <c r="E135" s="109">
        <v>52866693</v>
      </c>
      <c r="F135" s="69" t="s">
        <v>137</v>
      </c>
      <c r="G135" s="109" t="s">
        <v>144</v>
      </c>
      <c r="H135" s="137" t="s">
        <v>145</v>
      </c>
      <c r="I135" s="85">
        <v>1000013</v>
      </c>
      <c r="J135" s="120" t="s">
        <v>140</v>
      </c>
      <c r="K135" s="86" t="s">
        <v>141</v>
      </c>
      <c r="L135" s="86" t="s">
        <v>146</v>
      </c>
      <c r="M135" s="109" t="s">
        <v>95</v>
      </c>
      <c r="N135" s="109" t="s">
        <v>96</v>
      </c>
      <c r="O135" s="109" t="s">
        <v>95</v>
      </c>
      <c r="P135" s="485" t="s">
        <v>150</v>
      </c>
      <c r="Q135" s="485"/>
    </row>
    <row r="136" spans="2:17" ht="75" x14ac:dyDescent="0.25">
      <c r="B136" s="69" t="s">
        <v>136</v>
      </c>
      <c r="C136" s="69">
        <v>1</v>
      </c>
      <c r="D136" s="109" t="s">
        <v>147</v>
      </c>
      <c r="E136" s="109">
        <v>79496575</v>
      </c>
      <c r="F136" s="69" t="s">
        <v>148</v>
      </c>
      <c r="G136" s="109" t="s">
        <v>149</v>
      </c>
      <c r="H136" s="137">
        <v>35227</v>
      </c>
      <c r="I136" s="85" t="s">
        <v>139</v>
      </c>
      <c r="J136" s="120" t="s">
        <v>140</v>
      </c>
      <c r="K136" s="86" t="s">
        <v>141</v>
      </c>
      <c r="L136" s="86" t="s">
        <v>142</v>
      </c>
      <c r="M136" s="109" t="s">
        <v>95</v>
      </c>
      <c r="N136" s="109" t="s">
        <v>96</v>
      </c>
      <c r="O136" s="109" t="s">
        <v>95</v>
      </c>
      <c r="P136" s="485" t="s">
        <v>150</v>
      </c>
      <c r="Q136" s="485"/>
    </row>
    <row r="137" spans="2:17" ht="78" customHeight="1" x14ac:dyDescent="0.25">
      <c r="B137" s="120" t="s">
        <v>152</v>
      </c>
      <c r="C137" s="69">
        <v>1</v>
      </c>
      <c r="D137" s="109" t="s">
        <v>153</v>
      </c>
      <c r="E137" s="109">
        <v>52046324</v>
      </c>
      <c r="F137" s="69" t="s">
        <v>154</v>
      </c>
      <c r="G137" s="109" t="s">
        <v>155</v>
      </c>
      <c r="H137" s="137">
        <v>41365</v>
      </c>
      <c r="I137" s="85"/>
      <c r="J137" s="120" t="s">
        <v>140</v>
      </c>
      <c r="K137" s="86" t="s">
        <v>141</v>
      </c>
      <c r="L137" s="86" t="s">
        <v>159</v>
      </c>
      <c r="M137" s="109" t="s">
        <v>95</v>
      </c>
      <c r="N137" s="109" t="s">
        <v>96</v>
      </c>
      <c r="O137" s="109" t="s">
        <v>95</v>
      </c>
      <c r="P137" s="485" t="s">
        <v>156</v>
      </c>
      <c r="Q137" s="485"/>
    </row>
    <row r="138" spans="2:17" ht="59.25" customHeight="1" x14ac:dyDescent="0.25">
      <c r="B138" s="120" t="s">
        <v>152</v>
      </c>
      <c r="C138" s="69">
        <v>1</v>
      </c>
      <c r="D138" s="109" t="s">
        <v>157</v>
      </c>
      <c r="E138" s="109">
        <v>79715107</v>
      </c>
      <c r="F138" s="69" t="s">
        <v>154</v>
      </c>
      <c r="G138" s="109" t="s">
        <v>155</v>
      </c>
      <c r="H138" s="138" t="s">
        <v>158</v>
      </c>
      <c r="I138" s="85"/>
      <c r="J138" s="120" t="s">
        <v>140</v>
      </c>
      <c r="K138" s="86" t="s">
        <v>141</v>
      </c>
      <c r="L138" s="86" t="s">
        <v>160</v>
      </c>
      <c r="M138" s="109" t="s">
        <v>95</v>
      </c>
      <c r="N138" s="109" t="s">
        <v>96</v>
      </c>
      <c r="O138" s="109" t="s">
        <v>95</v>
      </c>
      <c r="P138" s="486" t="s">
        <v>161</v>
      </c>
      <c r="Q138" s="487"/>
    </row>
    <row r="139" spans="2:17" ht="67.5" customHeight="1" x14ac:dyDescent="0.25">
      <c r="B139" s="79" t="s">
        <v>152</v>
      </c>
      <c r="C139" s="139">
        <v>1</v>
      </c>
      <c r="D139" s="140" t="s">
        <v>162</v>
      </c>
      <c r="E139" s="141">
        <v>19351986</v>
      </c>
      <c r="F139" s="69" t="s">
        <v>163</v>
      </c>
      <c r="G139" s="109" t="s">
        <v>155</v>
      </c>
      <c r="H139" s="127">
        <v>38961</v>
      </c>
      <c r="I139" s="5"/>
      <c r="J139" s="120" t="s">
        <v>140</v>
      </c>
      <c r="K139" s="86" t="s">
        <v>141</v>
      </c>
      <c r="L139" s="86" t="s">
        <v>160</v>
      </c>
      <c r="M139" s="119" t="s">
        <v>95</v>
      </c>
      <c r="N139" s="119" t="s">
        <v>96</v>
      </c>
      <c r="O139" s="119" t="s">
        <v>95</v>
      </c>
      <c r="P139" s="486" t="s">
        <v>164</v>
      </c>
      <c r="Q139" s="487"/>
    </row>
    <row r="141" spans="2:17" ht="15.75" thickBot="1" x14ac:dyDescent="0.3"/>
    <row r="142" spans="2:17" ht="54" customHeight="1" x14ac:dyDescent="0.25">
      <c r="B142" s="75" t="s">
        <v>33</v>
      </c>
      <c r="C142" s="75" t="s">
        <v>47</v>
      </c>
      <c r="D142" s="56" t="s">
        <v>48</v>
      </c>
      <c r="E142" s="75" t="s">
        <v>49</v>
      </c>
      <c r="F142" s="77" t="s">
        <v>54</v>
      </c>
      <c r="G142" s="82"/>
    </row>
    <row r="143" spans="2:17" ht="120.75" customHeight="1" x14ac:dyDescent="0.2">
      <c r="B143" s="470" t="s">
        <v>51</v>
      </c>
      <c r="C143" s="6" t="s">
        <v>89</v>
      </c>
      <c r="D143" s="71">
        <v>25</v>
      </c>
      <c r="E143" s="71">
        <v>0</v>
      </c>
      <c r="F143" s="471">
        <f>+E143+E144+E145</f>
        <v>0</v>
      </c>
      <c r="G143" s="83"/>
    </row>
    <row r="144" spans="2:17" ht="76.150000000000006" customHeight="1" x14ac:dyDescent="0.2">
      <c r="B144" s="470"/>
      <c r="C144" s="6" t="s">
        <v>90</v>
      </c>
      <c r="D144" s="74">
        <v>25</v>
      </c>
      <c r="E144" s="71">
        <v>0</v>
      </c>
      <c r="F144" s="472"/>
      <c r="G144" s="83"/>
    </row>
    <row r="145" spans="2:7" ht="69" customHeight="1" x14ac:dyDescent="0.2">
      <c r="B145" s="470"/>
      <c r="C145" s="6" t="s">
        <v>91</v>
      </c>
      <c r="D145" s="71">
        <v>10</v>
      </c>
      <c r="E145" s="71">
        <v>0</v>
      </c>
      <c r="F145" s="473"/>
      <c r="G145" s="83"/>
    </row>
    <row r="146" spans="2:7" x14ac:dyDescent="0.25">
      <c r="C146"/>
    </row>
    <row r="149" spans="2:7" x14ac:dyDescent="0.25">
      <c r="B149" s="66" t="s">
        <v>55</v>
      </c>
    </row>
    <row r="152" spans="2:7" x14ac:dyDescent="0.25">
      <c r="B152" s="78" t="s">
        <v>33</v>
      </c>
      <c r="C152" s="78" t="s">
        <v>56</v>
      </c>
      <c r="D152" s="75" t="s">
        <v>49</v>
      </c>
      <c r="E152" s="75" t="s">
        <v>16</v>
      </c>
    </row>
    <row r="153" spans="2:7" ht="28.5" x14ac:dyDescent="0.25">
      <c r="B153" s="2" t="s">
        <v>57</v>
      </c>
      <c r="C153" s="7">
        <v>40</v>
      </c>
      <c r="D153" s="71">
        <v>0</v>
      </c>
      <c r="E153" s="446">
        <f>+D153+D154</f>
        <v>0</v>
      </c>
    </row>
    <row r="154" spans="2:7" ht="42.75" x14ac:dyDescent="0.25">
      <c r="B154" s="2" t="s">
        <v>58</v>
      </c>
      <c r="C154" s="7">
        <v>60</v>
      </c>
      <c r="D154" s="71">
        <f>+F143</f>
        <v>0</v>
      </c>
      <c r="E154" s="447"/>
    </row>
  </sheetData>
  <mergeCells count="48">
    <mergeCell ref="O77:P77"/>
    <mergeCell ref="B143:B145"/>
    <mergeCell ref="F143:F145"/>
    <mergeCell ref="E153:E154"/>
    <mergeCell ref="B2:P2"/>
    <mergeCell ref="B105:P105"/>
    <mergeCell ref="B131:N131"/>
    <mergeCell ref="E126:E128"/>
    <mergeCell ref="B98:N98"/>
    <mergeCell ref="D101:E101"/>
    <mergeCell ref="D102:E102"/>
    <mergeCell ref="B108:N108"/>
    <mergeCell ref="P93:Q93"/>
    <mergeCell ref="B89:N89"/>
    <mergeCell ref="E47:E48"/>
    <mergeCell ref="O76:P76"/>
    <mergeCell ref="B73:N73"/>
    <mergeCell ref="C71:N71"/>
    <mergeCell ref="B14:C28"/>
    <mergeCell ref="D67:E67"/>
    <mergeCell ref="M52:N52"/>
    <mergeCell ref="B67:B68"/>
    <mergeCell ref="C67:C68"/>
    <mergeCell ref="E36:E40"/>
    <mergeCell ref="B4:P4"/>
    <mergeCell ref="B29:C29"/>
    <mergeCell ref="C6:N6"/>
    <mergeCell ref="C7:N7"/>
    <mergeCell ref="C8:N8"/>
    <mergeCell ref="C9:N9"/>
    <mergeCell ref="C10:E10"/>
    <mergeCell ref="O83:P83"/>
    <mergeCell ref="O78:P78"/>
    <mergeCell ref="O79:P79"/>
    <mergeCell ref="O80:P80"/>
    <mergeCell ref="O81:P81"/>
    <mergeCell ref="O82:P82"/>
    <mergeCell ref="J133:L133"/>
    <mergeCell ref="P133:Q133"/>
    <mergeCell ref="P134:Q134"/>
    <mergeCell ref="J93:L93"/>
    <mergeCell ref="P94:Q94"/>
    <mergeCell ref="P95:Q95"/>
    <mergeCell ref="P136:Q136"/>
    <mergeCell ref="P139:Q139"/>
    <mergeCell ref="P135:Q135"/>
    <mergeCell ref="P137:Q137"/>
    <mergeCell ref="P138:Q138"/>
  </mergeCells>
  <dataValidations count="2">
    <dataValidation type="decimal" allowBlank="1" showInputMessage="1" showErrorMessage="1" sqref="WVH983070 WLL983070 C65566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C131102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C196638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C262174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C327710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C393246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C458782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C524318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C589854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C655390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C720926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C786462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C851998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C917534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C983070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IV31:IV51 SR31:SR51 ACN31:ACN51 AMJ31:AMJ51 AWF31:AWF51 BGB31:BGB51 BPX31:BPX51 BZT31:BZT51 CJP31:CJP51 CTL31:CTL51 DDH31:DDH51 DND31:DND51 DWZ31:DWZ51 EGV31:EGV51 EQR31:EQR51 FAN31:FAN51 FKJ31:FKJ51 FUF31:FUF51 GEB31:GEB51 GNX31:GNX51 GXT31:GXT51 HHP31:HHP51 HRL31:HRL51 IBH31:IBH51 ILD31:ILD51 IUZ31:IUZ51 JEV31:JEV51 JOR31:JOR51 JYN31:JYN51 KIJ31:KIJ51 KSF31:KSF51 LCB31:LCB51 LLX31:LLX51 LVT31:LVT51 MFP31:MFP51 MPL31:MPL51 MZH31:MZH51 NJD31:NJD51 NSZ31:NSZ51 OCV31:OCV51 OMR31:OMR51 OWN31:OWN51 PGJ31:PGJ51 PQF31:PQF51 QAB31:QAB51 QJX31:QJX51 QTT31:QTT51 RDP31:RDP51 RNL31:RNL51 RXH31:RXH51 SHD31:SHD51 SQZ31:SQZ51 TAV31:TAV51 TKR31:TKR51 TUN31:TUN51 UEJ31:UEJ51 UOF31:UOF51 UYB31:UYB51 VHX31:VHX51 VRT31:VRT51 WBP31:WBP51 WLL31:WLL51 WVH31:WVH51">
      <formula1>0</formula1>
      <formula2>1</formula2>
    </dataValidation>
    <dataValidation type="list" allowBlank="1" showInputMessage="1" showErrorMessage="1" sqref="WVE983070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A31:A51 IS31:IS51 SO31:SO51 ACK31:ACK51 AMG31:AMG51 AWC31:AWC51 BFY31:BFY51 BPU31:BPU51 BZQ31:BZQ51 CJM31:CJM51 CTI31:CTI51 DDE31:DDE51 DNA31:DNA51 DWW31:DWW51 EGS31:EGS51 EQO31:EQO51 FAK31:FAK51 FKG31:FKG51 FUC31:FUC51 GDY31:GDY51 GNU31:GNU51 GXQ31:GXQ51 HHM31:HHM51 HRI31:HRI51 IBE31:IBE51 ILA31:ILA51 IUW31:IUW51 JES31:JES51 JOO31:JOO51 JYK31:JYK51 KIG31:KIG51 KSC31:KSC51 LBY31:LBY51 LLU31:LLU51 LVQ31:LVQ51 MFM31:MFM51 MPI31:MPI51 MZE31:MZE51 NJA31:NJA51 NSW31:NSW51 OCS31:OCS51 OMO31:OMO51 OWK31:OWK51 PGG31:PGG51 PQC31:PQC51 PZY31:PZY51 QJU31:QJU51 QTQ31:QTQ51 RDM31:RDM51 RNI31:RNI51 RXE31:RXE51 SHA31:SHA51 SQW31:SQW51 TAS31:TAS51 TKO31:TKO51 TUK31:TUK51 UEG31:UEG51 UOC31:UOC51 UXY31:UXY51 VHU31:VHU51 VRQ31:VRQ51 WBM31:WBM51 WLI31:WLI51 WVE31:WVE51">
      <formula1>"1,2,3,4,5"</formula1>
    </dataValidation>
  </dataValidations>
  <pageMargins left="0.7" right="0.7" top="0.75" bottom="0.75" header="0.3" footer="0.3"/>
  <pageSetup orientation="portrait" horizontalDpi="4294967295" verticalDpi="4294967295"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46" zoomScale="90" zoomScaleNormal="90" workbookViewId="0">
      <selection activeCell="B65" sqref="B65:N65"/>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2439</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2441</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t="s">
        <v>2440</v>
      </c>
      <c r="E15" s="36">
        <v>837543490</v>
      </c>
      <c r="F15" s="212">
        <v>287</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837543490</v>
      </c>
      <c r="F22" s="212">
        <f>SUM(F15:F21)</f>
        <v>287</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229.6</v>
      </c>
      <c r="D24" s="42"/>
      <c r="E24" s="45">
        <f>E22</f>
        <v>837543490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t="s">
        <v>110</v>
      </c>
      <c r="D30" s="109"/>
      <c r="E30" s="92"/>
      <c r="F30" s="92"/>
      <c r="G30" s="92"/>
      <c r="H30" s="92"/>
      <c r="I30" s="95"/>
      <c r="J30" s="95"/>
      <c r="K30" s="95"/>
      <c r="L30" s="95"/>
      <c r="M30" s="95"/>
      <c r="N30" s="96"/>
    </row>
    <row r="31" spans="1:14" x14ac:dyDescent="0.25">
      <c r="A31" s="87"/>
      <c r="B31" s="109" t="s">
        <v>98</v>
      </c>
      <c r="C31" s="422" t="s">
        <v>110</v>
      </c>
      <c r="D31" s="109"/>
      <c r="E31" s="92"/>
      <c r="F31" s="92"/>
      <c r="G31" s="92"/>
      <c r="H31" s="92"/>
      <c r="I31" s="95"/>
      <c r="J31" s="95"/>
      <c r="K31" s="95"/>
      <c r="L31" s="95"/>
      <c r="M31" s="95"/>
      <c r="N31" s="96"/>
    </row>
    <row r="32" spans="1:14" x14ac:dyDescent="0.25">
      <c r="A32" s="87"/>
      <c r="B32" s="109" t="s">
        <v>99</v>
      </c>
      <c r="C32" s="422" t="s">
        <v>110</v>
      </c>
      <c r="D32" s="109"/>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v>40</v>
      </c>
      <c r="E40" s="446">
        <f>+D40+D41</f>
        <v>40</v>
      </c>
      <c r="F40" s="92"/>
      <c r="G40" s="92"/>
      <c r="H40" s="92"/>
      <c r="I40" s="95"/>
      <c r="J40" s="95"/>
      <c r="K40" s="95"/>
      <c r="L40" s="95"/>
      <c r="M40" s="95"/>
      <c r="N40" s="96"/>
    </row>
    <row r="41" spans="1:17" ht="42.75" x14ac:dyDescent="0.25">
      <c r="A41" s="87"/>
      <c r="B41" s="93" t="s">
        <v>103</v>
      </c>
      <c r="C41" s="94">
        <v>60</v>
      </c>
      <c r="D41" s="422"/>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2.75" customHeight="1" x14ac:dyDescent="0.25">
      <c r="A49" s="47">
        <v>1</v>
      </c>
      <c r="B49" s="102" t="s">
        <v>2439</v>
      </c>
      <c r="C49" s="103" t="s">
        <v>2438</v>
      </c>
      <c r="D49" s="102" t="s">
        <v>189</v>
      </c>
      <c r="E49" s="155">
        <v>304</v>
      </c>
      <c r="F49" s="98" t="s">
        <v>95</v>
      </c>
      <c r="G49" s="115">
        <v>1</v>
      </c>
      <c r="H49" s="105">
        <v>41551</v>
      </c>
      <c r="I49" s="99">
        <v>42004</v>
      </c>
      <c r="J49" s="99" t="s">
        <v>96</v>
      </c>
      <c r="K49" s="90">
        <v>11</v>
      </c>
      <c r="L49" s="99"/>
      <c r="M49" s="90">
        <v>300</v>
      </c>
      <c r="N49" s="90"/>
      <c r="O49" s="27">
        <v>66444500</v>
      </c>
      <c r="P49" s="27"/>
      <c r="Q49" s="116"/>
      <c r="R49" s="100"/>
      <c r="S49" s="100"/>
      <c r="T49" s="100"/>
      <c r="U49" s="100"/>
      <c r="V49" s="100"/>
      <c r="W49" s="100"/>
      <c r="X49" s="100"/>
      <c r="Y49" s="100"/>
      <c r="Z49" s="100"/>
    </row>
    <row r="50" spans="1:26" s="101" customFormat="1" ht="60" x14ac:dyDescent="0.25">
      <c r="A50" s="47">
        <f>+A49+1</f>
        <v>2</v>
      </c>
      <c r="B50" s="102"/>
      <c r="C50" s="103" t="s">
        <v>2438</v>
      </c>
      <c r="D50" s="102" t="s">
        <v>189</v>
      </c>
      <c r="E50" s="155">
        <v>17</v>
      </c>
      <c r="F50" s="98" t="s">
        <v>95</v>
      </c>
      <c r="G50" s="97">
        <v>1</v>
      </c>
      <c r="H50" s="105">
        <v>40554</v>
      </c>
      <c r="I50" s="99">
        <v>40908</v>
      </c>
      <c r="J50" s="99" t="s">
        <v>96</v>
      </c>
      <c r="K50" s="90">
        <v>11</v>
      </c>
      <c r="L50" s="99"/>
      <c r="M50" s="90">
        <v>195</v>
      </c>
      <c r="N50" s="90"/>
      <c r="O50" s="27">
        <v>80336383</v>
      </c>
      <c r="P50" s="27"/>
      <c r="Q50" s="116"/>
      <c r="R50" s="100"/>
      <c r="S50" s="100"/>
      <c r="T50" s="100"/>
      <c r="U50" s="100"/>
      <c r="V50" s="100"/>
      <c r="W50" s="100"/>
      <c r="X50" s="100"/>
      <c r="Y50" s="100"/>
      <c r="Z50" s="100"/>
    </row>
    <row r="51" spans="1:26" s="101" customFormat="1" ht="60" x14ac:dyDescent="0.25">
      <c r="A51" s="47">
        <f>+A50+1</f>
        <v>3</v>
      </c>
      <c r="B51" s="102"/>
      <c r="C51" s="103" t="s">
        <v>2438</v>
      </c>
      <c r="D51" s="102" t="s">
        <v>2437</v>
      </c>
      <c r="E51" s="155">
        <v>2123735</v>
      </c>
      <c r="F51" s="98" t="s">
        <v>95</v>
      </c>
      <c r="G51" s="97">
        <v>1</v>
      </c>
      <c r="H51" s="105">
        <v>41187</v>
      </c>
      <c r="I51" s="99">
        <v>41258</v>
      </c>
      <c r="J51" s="99" t="s">
        <v>96</v>
      </c>
      <c r="K51" s="90">
        <v>2.1</v>
      </c>
      <c r="L51" s="99"/>
      <c r="M51" s="90">
        <v>105</v>
      </c>
      <c r="N51" s="90"/>
      <c r="O51" s="27">
        <v>75884130</v>
      </c>
      <c r="P51" s="27"/>
      <c r="Q51" s="116"/>
      <c r="R51" s="100"/>
      <c r="S51" s="100"/>
      <c r="T51" s="100"/>
      <c r="U51" s="100"/>
      <c r="V51" s="100"/>
      <c r="W51" s="100"/>
      <c r="X51" s="100"/>
      <c r="Y51" s="100"/>
      <c r="Z51" s="100"/>
    </row>
    <row r="52" spans="1:26" s="101" customFormat="1" ht="60" x14ac:dyDescent="0.25">
      <c r="A52" s="47">
        <f>+A51+1</f>
        <v>4</v>
      </c>
      <c r="B52" s="102"/>
      <c r="C52" s="103" t="s">
        <v>2438</v>
      </c>
      <c r="D52" s="102" t="s">
        <v>2437</v>
      </c>
      <c r="E52" s="155">
        <v>2130561</v>
      </c>
      <c r="F52" s="98" t="s">
        <v>95</v>
      </c>
      <c r="G52" s="97">
        <v>1</v>
      </c>
      <c r="H52" s="105">
        <v>41340</v>
      </c>
      <c r="I52" s="99">
        <v>41453</v>
      </c>
      <c r="J52" s="99" t="s">
        <v>96</v>
      </c>
      <c r="K52" s="155">
        <v>3.23</v>
      </c>
      <c r="L52" s="99"/>
      <c r="M52" s="90">
        <v>200</v>
      </c>
      <c r="N52" s="90"/>
      <c r="O52" s="27">
        <v>178133040</v>
      </c>
      <c r="P52" s="27"/>
      <c r="Q52" s="116"/>
      <c r="R52" s="100"/>
      <c r="S52" s="100"/>
      <c r="T52" s="100"/>
      <c r="U52" s="100"/>
      <c r="V52" s="100"/>
      <c r="W52" s="100"/>
      <c r="X52" s="100"/>
      <c r="Y52" s="100"/>
      <c r="Z52" s="100"/>
    </row>
    <row r="53" spans="1:26" s="101" customFormat="1" ht="60" x14ac:dyDescent="0.25">
      <c r="A53" s="47">
        <f>+A52+1</f>
        <v>5</v>
      </c>
      <c r="B53" s="102"/>
      <c r="C53" s="103" t="s">
        <v>2438</v>
      </c>
      <c r="D53" s="102" t="s">
        <v>2437</v>
      </c>
      <c r="E53" s="155">
        <v>230562</v>
      </c>
      <c r="F53" s="98" t="s">
        <v>95</v>
      </c>
      <c r="G53" s="97">
        <v>1</v>
      </c>
      <c r="H53" s="105">
        <v>41345</v>
      </c>
      <c r="I53" s="99">
        <v>41453</v>
      </c>
      <c r="J53" s="99" t="s">
        <v>96</v>
      </c>
      <c r="K53" s="155"/>
      <c r="L53" s="155">
        <v>3.18</v>
      </c>
      <c r="M53" s="90">
        <v>260</v>
      </c>
      <c r="N53" s="90"/>
      <c r="O53" s="27">
        <v>231572652</v>
      </c>
      <c r="P53" s="27"/>
      <c r="Q53" s="116"/>
      <c r="R53" s="100"/>
      <c r="S53" s="100"/>
      <c r="T53" s="100"/>
      <c r="U53" s="100"/>
      <c r="V53" s="100"/>
      <c r="W53" s="100"/>
      <c r="X53" s="100"/>
      <c r="Y53" s="100"/>
      <c r="Z53" s="100"/>
    </row>
    <row r="54" spans="1:26" s="101" customFormat="1" x14ac:dyDescent="0.25">
      <c r="A54" s="47">
        <f>+A53+1</f>
        <v>6</v>
      </c>
      <c r="B54" s="102"/>
      <c r="C54" s="103"/>
      <c r="D54" s="102"/>
      <c r="E54" s="155"/>
      <c r="F54" s="98"/>
      <c r="G54" s="97"/>
      <c r="H54" s="98"/>
      <c r="I54" s="99"/>
      <c r="J54" s="99"/>
      <c r="K54" s="155"/>
      <c r="L54" s="99"/>
      <c r="M54" s="90"/>
      <c r="N54" s="90"/>
      <c r="O54" s="27"/>
      <c r="P54" s="27"/>
      <c r="Q54" s="116"/>
      <c r="R54" s="100"/>
      <c r="S54" s="100"/>
      <c r="T54" s="100"/>
      <c r="U54" s="100"/>
      <c r="V54" s="100"/>
      <c r="W54" s="100"/>
      <c r="X54" s="100"/>
      <c r="Y54" s="100"/>
      <c r="Z54" s="100"/>
    </row>
    <row r="55" spans="1:26" s="101" customFormat="1" x14ac:dyDescent="0.25">
      <c r="A55" s="47">
        <f>+A54+1</f>
        <v>7</v>
      </c>
      <c r="B55" s="102"/>
      <c r="C55" s="103"/>
      <c r="D55" s="102"/>
      <c r="E55" s="155"/>
      <c r="F55" s="98"/>
      <c r="G55" s="97"/>
      <c r="H55" s="98"/>
      <c r="I55" s="99"/>
      <c r="J55" s="99"/>
      <c r="K55" s="155"/>
      <c r="L55" s="99"/>
      <c r="M55" s="90"/>
      <c r="N55" s="90"/>
      <c r="O55" s="27"/>
      <c r="P55" s="27"/>
      <c r="Q55" s="116"/>
      <c r="R55" s="100"/>
      <c r="S55" s="100"/>
      <c r="T55" s="100"/>
      <c r="U55" s="100"/>
      <c r="V55" s="100"/>
      <c r="W55" s="100"/>
      <c r="X55" s="100"/>
      <c r="Y55" s="100"/>
      <c r="Z55" s="100"/>
    </row>
    <row r="56" spans="1:26" s="101" customFormat="1" x14ac:dyDescent="0.25">
      <c r="A56" s="47">
        <f>+A55+1</f>
        <v>8</v>
      </c>
      <c r="B56" s="102"/>
      <c r="C56" s="103"/>
      <c r="D56" s="102"/>
      <c r="E56" s="155"/>
      <c r="F56" s="98"/>
      <c r="G56" s="97"/>
      <c r="H56" s="98"/>
      <c r="I56" s="99"/>
      <c r="J56" s="99"/>
      <c r="K56" s="155"/>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7"/>
      <c r="H57" s="98"/>
      <c r="I57" s="99"/>
      <c r="J57" s="99"/>
      <c r="K57" s="104">
        <f>SUM(K49:K56)</f>
        <v>27.330000000000002</v>
      </c>
      <c r="L57" s="104">
        <f>SUM(L49:L56)</f>
        <v>3.18</v>
      </c>
      <c r="M57" s="114">
        <f>SUM(M49:M56)</f>
        <v>1060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t="s">
        <v>2436</v>
      </c>
      <c r="D61" s="430" t="s">
        <v>110</v>
      </c>
      <c r="E61" s="430"/>
      <c r="F61" s="32"/>
      <c r="G61" s="32"/>
      <c r="H61" s="32"/>
      <c r="I61" s="32"/>
      <c r="J61" s="32"/>
      <c r="K61" s="32"/>
      <c r="L61" s="32"/>
      <c r="M61" s="32"/>
    </row>
    <row r="62" spans="1:26" s="30" customFormat="1" ht="30" customHeight="1" x14ac:dyDescent="0.25">
      <c r="B62" s="59" t="s">
        <v>25</v>
      </c>
      <c r="C62" s="60" t="s">
        <v>2435</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75" x14ac:dyDescent="0.25">
      <c r="B69" s="419" t="s">
        <v>2434</v>
      </c>
      <c r="C69" s="419" t="s">
        <v>114</v>
      </c>
      <c r="D69" s="379"/>
      <c r="E69" s="4">
        <v>287</v>
      </c>
      <c r="F69" s="4"/>
      <c r="G69" s="4"/>
      <c r="H69" s="4"/>
      <c r="I69" s="4"/>
      <c r="J69" s="4"/>
      <c r="K69" s="422"/>
      <c r="L69" s="422"/>
      <c r="M69" s="422"/>
      <c r="N69" s="422"/>
      <c r="O69" s="424" t="s">
        <v>2433</v>
      </c>
      <c r="P69" s="425"/>
      <c r="Q69" s="422"/>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22"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52.5" customHeight="1" x14ac:dyDescent="0.25">
      <c r="A105" s="47">
        <v>1</v>
      </c>
      <c r="B105" s="102"/>
      <c r="C105" s="103" t="s">
        <v>2432</v>
      </c>
      <c r="D105" s="102" t="s">
        <v>189</v>
      </c>
      <c r="E105" s="155">
        <v>132</v>
      </c>
      <c r="F105" s="97" t="s">
        <v>95</v>
      </c>
      <c r="G105" s="115"/>
      <c r="H105" s="105">
        <v>41304</v>
      </c>
      <c r="I105" s="99">
        <v>41639</v>
      </c>
      <c r="J105" s="99" t="s">
        <v>96</v>
      </c>
      <c r="K105" s="155">
        <v>11</v>
      </c>
      <c r="L105" s="99"/>
      <c r="M105" s="155">
        <v>1027</v>
      </c>
      <c r="N105" s="90"/>
      <c r="O105" s="27">
        <v>873011416</v>
      </c>
      <c r="P105" s="27"/>
      <c r="Q105" s="116"/>
      <c r="R105" s="100"/>
      <c r="S105" s="100"/>
      <c r="T105" s="100"/>
      <c r="U105" s="100"/>
      <c r="V105" s="100"/>
      <c r="W105" s="100"/>
      <c r="X105" s="100"/>
      <c r="Y105" s="100"/>
      <c r="Z105" s="100"/>
    </row>
    <row r="106" spans="1:26" s="101" customFormat="1" ht="45" x14ac:dyDescent="0.25">
      <c r="A106" s="47"/>
      <c r="B106" s="102"/>
      <c r="C106" s="103" t="s">
        <v>2432</v>
      </c>
      <c r="D106" s="102" t="s">
        <v>189</v>
      </c>
      <c r="E106" s="155">
        <v>216</v>
      </c>
      <c r="F106" s="98" t="s">
        <v>95</v>
      </c>
      <c r="G106" s="97"/>
      <c r="H106" s="105">
        <v>40923</v>
      </c>
      <c r="I106" s="99">
        <v>41273</v>
      </c>
      <c r="J106" s="99" t="s">
        <v>96</v>
      </c>
      <c r="K106" s="155">
        <v>11.15</v>
      </c>
      <c r="L106" s="99"/>
      <c r="M106" s="155">
        <v>312</v>
      </c>
      <c r="N106" s="90"/>
      <c r="O106" s="27">
        <v>199914100</v>
      </c>
      <c r="P106" s="27"/>
      <c r="Q106" s="116"/>
      <c r="R106" s="100"/>
      <c r="S106" s="100"/>
      <c r="T106" s="100"/>
      <c r="U106" s="100"/>
      <c r="V106" s="100"/>
      <c r="W106" s="100"/>
      <c r="X106" s="100"/>
      <c r="Y106" s="100"/>
      <c r="Z106" s="100"/>
    </row>
    <row r="107" spans="1:26" s="101" customFormat="1" x14ac:dyDescent="0.25">
      <c r="A107" s="47"/>
      <c r="B107" s="102"/>
      <c r="C107" s="103"/>
      <c r="D107" s="102"/>
      <c r="E107" s="155"/>
      <c r="F107" s="98"/>
      <c r="G107" s="97"/>
      <c r="H107" s="105"/>
      <c r="I107" s="99"/>
      <c r="J107" s="99"/>
      <c r="K107" s="155"/>
      <c r="L107" s="99"/>
      <c r="M107" s="155"/>
      <c r="N107" s="90"/>
      <c r="O107" s="27"/>
      <c r="P107" s="27"/>
      <c r="Q107" s="116"/>
      <c r="R107" s="100"/>
      <c r="S107" s="100"/>
      <c r="T107" s="100"/>
      <c r="U107" s="100"/>
      <c r="V107" s="100"/>
      <c r="W107" s="100"/>
      <c r="X107" s="100"/>
      <c r="Y107" s="100"/>
      <c r="Z107" s="100"/>
    </row>
    <row r="108" spans="1:26" s="101" customFormat="1" x14ac:dyDescent="0.25">
      <c r="A108" s="47"/>
      <c r="B108" s="102"/>
      <c r="C108" s="103"/>
      <c r="D108" s="102"/>
      <c r="E108" s="155"/>
      <c r="F108" s="98"/>
      <c r="G108" s="98"/>
      <c r="H108" s="105"/>
      <c r="I108" s="99"/>
      <c r="J108" s="99"/>
      <c r="K108" s="155"/>
      <c r="L108" s="99"/>
      <c r="M108" s="155"/>
      <c r="N108" s="90"/>
      <c r="O108" s="27"/>
      <c r="P108" s="27"/>
      <c r="Q108" s="116"/>
      <c r="R108" s="100"/>
      <c r="S108" s="100"/>
      <c r="T108" s="100"/>
      <c r="U108" s="100"/>
      <c r="V108" s="100"/>
      <c r="W108" s="100"/>
      <c r="X108" s="100"/>
      <c r="Y108" s="100"/>
      <c r="Z108" s="100"/>
    </row>
    <row r="109" spans="1:26" s="101" customFormat="1" x14ac:dyDescent="0.25">
      <c r="A109" s="47">
        <f>+A108+1</f>
        <v>1</v>
      </c>
      <c r="B109" s="102"/>
      <c r="C109" s="103"/>
      <c r="D109" s="102"/>
      <c r="E109" s="155"/>
      <c r="F109" s="98"/>
      <c r="G109" s="98"/>
      <c r="H109" s="98"/>
      <c r="I109" s="99"/>
      <c r="J109" s="99"/>
      <c r="K109" s="99"/>
      <c r="L109" s="99"/>
      <c r="M109" s="155"/>
      <c r="N109" s="90"/>
      <c r="O109" s="27"/>
      <c r="P109" s="27"/>
      <c r="Q109" s="116"/>
      <c r="R109" s="100"/>
      <c r="S109" s="100"/>
      <c r="T109" s="100"/>
      <c r="U109" s="100"/>
      <c r="V109" s="100"/>
      <c r="W109" s="100"/>
      <c r="X109" s="100"/>
      <c r="Y109" s="100"/>
      <c r="Z109" s="100"/>
    </row>
    <row r="110" spans="1:26" s="101" customFormat="1" x14ac:dyDescent="0.25">
      <c r="A110" s="47">
        <f>+A109+1</f>
        <v>2</v>
      </c>
      <c r="B110" s="102"/>
      <c r="C110" s="103"/>
      <c r="D110" s="102"/>
      <c r="E110" s="155"/>
      <c r="F110" s="98"/>
      <c r="G110" s="98"/>
      <c r="H110" s="98"/>
      <c r="I110" s="99"/>
      <c r="J110" s="99"/>
      <c r="K110" s="99"/>
      <c r="L110" s="99"/>
      <c r="M110" s="155"/>
      <c r="N110" s="90"/>
      <c r="O110" s="27"/>
      <c r="P110" s="27"/>
      <c r="Q110" s="116"/>
      <c r="R110" s="100"/>
      <c r="S110" s="100"/>
      <c r="T110" s="100"/>
      <c r="U110" s="100"/>
      <c r="V110" s="100"/>
      <c r="W110" s="100"/>
      <c r="X110" s="100"/>
      <c r="Y110" s="100"/>
      <c r="Z110" s="100"/>
    </row>
    <row r="111" spans="1:26" s="101" customFormat="1" x14ac:dyDescent="0.25">
      <c r="A111" s="47">
        <f>+A110+1</f>
        <v>3</v>
      </c>
      <c r="B111" s="102"/>
      <c r="C111" s="103"/>
      <c r="D111" s="102"/>
      <c r="E111" s="155"/>
      <c r="F111" s="98"/>
      <c r="G111" s="98"/>
      <c r="H111" s="98"/>
      <c r="I111" s="99"/>
      <c r="J111" s="99"/>
      <c r="K111" s="99"/>
      <c r="L111" s="99"/>
      <c r="M111" s="155"/>
      <c r="N111" s="90"/>
      <c r="O111" s="27"/>
      <c r="P111" s="27"/>
      <c r="Q111" s="116"/>
      <c r="R111" s="100"/>
      <c r="S111" s="100"/>
      <c r="T111" s="100"/>
      <c r="U111" s="100"/>
      <c r="V111" s="100"/>
      <c r="W111" s="100"/>
      <c r="X111" s="100"/>
      <c r="Y111" s="100"/>
      <c r="Z111" s="100"/>
    </row>
    <row r="112" spans="1:26" s="101" customFormat="1" x14ac:dyDescent="0.25">
      <c r="A112" s="47">
        <f>+A111+1</f>
        <v>4</v>
      </c>
      <c r="B112" s="102"/>
      <c r="C112" s="103"/>
      <c r="D112" s="102"/>
      <c r="E112" s="155"/>
      <c r="F112" s="98"/>
      <c r="G112" s="98"/>
      <c r="H112" s="98"/>
      <c r="I112" s="99"/>
      <c r="J112" s="99"/>
      <c r="K112" s="99"/>
      <c r="L112" s="99"/>
      <c r="M112" s="155"/>
      <c r="N112" s="90"/>
      <c r="O112" s="27"/>
      <c r="P112" s="27"/>
      <c r="Q112" s="116"/>
      <c r="R112" s="100"/>
      <c r="S112" s="100"/>
      <c r="T112" s="100"/>
      <c r="U112" s="100"/>
      <c r="V112" s="100"/>
      <c r="W112" s="100"/>
      <c r="X112" s="100"/>
      <c r="Y112" s="100"/>
      <c r="Z112" s="100"/>
    </row>
    <row r="113" spans="1:18" s="101" customFormat="1" x14ac:dyDescent="0.25">
      <c r="A113" s="47"/>
      <c r="B113" s="50" t="s">
        <v>16</v>
      </c>
      <c r="C113" s="103"/>
      <c r="D113" s="102"/>
      <c r="E113" s="155"/>
      <c r="F113" s="98"/>
      <c r="G113" s="98"/>
      <c r="H113" s="98"/>
      <c r="I113" s="99"/>
      <c r="J113" s="99"/>
      <c r="K113" s="104">
        <f>SUM(K105:K112)</f>
        <v>22.15</v>
      </c>
      <c r="L113" s="104">
        <f>SUM(L105:L112)</f>
        <v>0</v>
      </c>
      <c r="M113" s="405">
        <f>SUM(M105:M112)</f>
        <v>1339</v>
      </c>
      <c r="N113" s="104">
        <f>SUM(N105:N112)</f>
        <v>0</v>
      </c>
      <c r="O113" s="27"/>
      <c r="P113" s="27"/>
      <c r="Q113" s="117"/>
    </row>
    <row r="114" spans="1:18" x14ac:dyDescent="0.25">
      <c r="B114" s="30"/>
      <c r="C114" s="30"/>
      <c r="D114" s="30"/>
      <c r="E114" s="31"/>
      <c r="F114" s="30"/>
      <c r="G114" s="30"/>
      <c r="H114" s="30"/>
      <c r="I114" s="30"/>
      <c r="J114" s="30"/>
      <c r="K114" s="30"/>
      <c r="L114" s="30"/>
      <c r="M114" s="30"/>
      <c r="N114" s="30"/>
      <c r="O114" s="30"/>
      <c r="P114" s="30"/>
    </row>
    <row r="115" spans="1:18" ht="18.75" x14ac:dyDescent="0.25">
      <c r="B115" s="59" t="s">
        <v>32</v>
      </c>
      <c r="C115" s="73" t="s">
        <v>2431</v>
      </c>
      <c r="H115" s="32"/>
      <c r="I115" s="32"/>
      <c r="J115" s="32"/>
      <c r="K115" s="32"/>
      <c r="L115" s="32"/>
      <c r="M115" s="32"/>
      <c r="N115" s="30"/>
      <c r="O115" s="30"/>
      <c r="P115" s="30"/>
    </row>
    <row r="117" spans="1:18" ht="15.75" thickBot="1" x14ac:dyDescent="0.3"/>
    <row r="118" spans="1:18" ht="37.15" customHeight="1" thickBot="1" x14ac:dyDescent="0.3">
      <c r="B118" s="76" t="s">
        <v>47</v>
      </c>
      <c r="C118" s="77" t="s">
        <v>48</v>
      </c>
      <c r="D118" s="76" t="s">
        <v>49</v>
      </c>
      <c r="E118" s="77" t="s">
        <v>53</v>
      </c>
    </row>
    <row r="119" spans="1:18" ht="41.45" customHeight="1" x14ac:dyDescent="0.25">
      <c r="B119" s="67" t="s">
        <v>86</v>
      </c>
      <c r="C119" s="70">
        <v>20</v>
      </c>
      <c r="D119" s="70">
        <v>0</v>
      </c>
      <c r="E119" s="467">
        <f>+D119+D120+D121</f>
        <v>40</v>
      </c>
    </row>
    <row r="120" spans="1:18" x14ac:dyDescent="0.25">
      <c r="B120" s="67" t="s">
        <v>87</v>
      </c>
      <c r="C120" s="430">
        <v>30</v>
      </c>
      <c r="D120" s="422">
        <v>0</v>
      </c>
      <c r="E120" s="468"/>
    </row>
    <row r="121" spans="1:18" ht="15.75" thickBot="1" x14ac:dyDescent="0.3">
      <c r="B121" s="67" t="s">
        <v>88</v>
      </c>
      <c r="C121" s="72">
        <v>40</v>
      </c>
      <c r="D121" s="72">
        <v>40</v>
      </c>
      <c r="E121" s="469"/>
    </row>
    <row r="123" spans="1:18" ht="15.75" thickBot="1" x14ac:dyDescent="0.3"/>
    <row r="124" spans="1:18" ht="27" thickBot="1" x14ac:dyDescent="0.3">
      <c r="B124" s="449" t="s">
        <v>50</v>
      </c>
      <c r="C124" s="450"/>
      <c r="D124" s="450"/>
      <c r="E124" s="450"/>
      <c r="F124" s="450"/>
      <c r="G124" s="450"/>
      <c r="H124" s="450"/>
      <c r="I124" s="450"/>
      <c r="J124" s="450"/>
      <c r="K124" s="450"/>
      <c r="L124" s="450"/>
      <c r="M124" s="450"/>
      <c r="N124" s="451"/>
    </row>
    <row r="126" spans="1:18"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8" ht="60.75" customHeight="1" x14ac:dyDescent="0.25">
      <c r="B127" s="190" t="s">
        <v>510</v>
      </c>
      <c r="C127" s="273" t="s">
        <v>95</v>
      </c>
      <c r="D127" s="191" t="s">
        <v>2430</v>
      </c>
      <c r="E127" s="191">
        <v>1042426105</v>
      </c>
      <c r="F127" s="419" t="s">
        <v>1535</v>
      </c>
      <c r="G127" s="191" t="s">
        <v>116</v>
      </c>
      <c r="H127" s="392">
        <v>40473</v>
      </c>
      <c r="I127" s="4"/>
      <c r="J127" s="191" t="s">
        <v>482</v>
      </c>
      <c r="K127" s="144" t="s">
        <v>527</v>
      </c>
      <c r="L127" s="4" t="s">
        <v>528</v>
      </c>
      <c r="M127" s="422" t="s">
        <v>95</v>
      </c>
      <c r="N127" s="422" t="s">
        <v>95</v>
      </c>
      <c r="O127" s="422" t="s">
        <v>95</v>
      </c>
      <c r="P127" s="463"/>
      <c r="Q127" s="463"/>
      <c r="R127" s="95"/>
    </row>
    <row r="128" spans="1:18" ht="60.75" customHeight="1" x14ac:dyDescent="0.25">
      <c r="B128" s="190" t="s">
        <v>92</v>
      </c>
      <c r="C128" s="273" t="s">
        <v>95</v>
      </c>
      <c r="D128" s="191" t="s">
        <v>2429</v>
      </c>
      <c r="E128" s="191">
        <v>22563760</v>
      </c>
      <c r="F128" s="191" t="s">
        <v>192</v>
      </c>
      <c r="G128" s="191" t="s">
        <v>117</v>
      </c>
      <c r="H128" s="191" t="s">
        <v>2428</v>
      </c>
      <c r="I128" s="4"/>
      <c r="J128" s="191"/>
      <c r="K128" s="144"/>
      <c r="L128" s="4"/>
      <c r="M128" s="422" t="s">
        <v>95</v>
      </c>
      <c r="N128" s="422" t="s">
        <v>95</v>
      </c>
      <c r="O128" s="422" t="s">
        <v>95</v>
      </c>
      <c r="P128" s="422"/>
      <c r="Q128" s="422"/>
      <c r="R128" s="95"/>
    </row>
    <row r="129" spans="2:18" ht="33.6" customHeight="1" x14ac:dyDescent="0.25">
      <c r="B129" s="190" t="s">
        <v>93</v>
      </c>
      <c r="C129" s="273" t="s">
        <v>95</v>
      </c>
      <c r="D129" s="191" t="s">
        <v>2427</v>
      </c>
      <c r="E129" s="191">
        <v>32613400</v>
      </c>
      <c r="F129" s="191" t="s">
        <v>561</v>
      </c>
      <c r="G129" s="191" t="s">
        <v>116</v>
      </c>
      <c r="H129" s="392">
        <v>39430</v>
      </c>
      <c r="I129" s="4"/>
      <c r="J129" s="191"/>
      <c r="K129" s="4"/>
      <c r="L129" s="4"/>
      <c r="M129" s="422" t="s">
        <v>96</v>
      </c>
      <c r="N129" s="422"/>
      <c r="O129" s="422"/>
      <c r="P129" s="463"/>
      <c r="Q129" s="463"/>
      <c r="R129" s="95"/>
    </row>
    <row r="132" spans="2:18" ht="15.75" thickBot="1" x14ac:dyDescent="0.3"/>
    <row r="133" spans="2:18" ht="54" customHeight="1" x14ac:dyDescent="0.25">
      <c r="B133" s="112" t="s">
        <v>33</v>
      </c>
      <c r="C133" s="112" t="s">
        <v>47</v>
      </c>
      <c r="D133" s="108" t="s">
        <v>48</v>
      </c>
      <c r="E133" s="112" t="s">
        <v>49</v>
      </c>
      <c r="F133" s="77" t="s">
        <v>54</v>
      </c>
      <c r="G133" s="82"/>
    </row>
    <row r="134" spans="2:18" ht="120.75" customHeight="1" x14ac:dyDescent="0.2">
      <c r="B134" s="470" t="s">
        <v>51</v>
      </c>
      <c r="C134" s="6" t="s">
        <v>89</v>
      </c>
      <c r="D134" s="422">
        <v>25</v>
      </c>
      <c r="E134" s="422">
        <v>25</v>
      </c>
      <c r="F134" s="471">
        <v>50</v>
      </c>
      <c r="G134" s="83"/>
    </row>
    <row r="135" spans="2:18" ht="76.150000000000006" customHeight="1" x14ac:dyDescent="0.2">
      <c r="B135" s="470"/>
      <c r="C135" s="6" t="s">
        <v>90</v>
      </c>
      <c r="D135" s="419">
        <v>25</v>
      </c>
      <c r="E135" s="422">
        <v>25</v>
      </c>
      <c r="F135" s="472"/>
      <c r="G135" s="83"/>
    </row>
    <row r="136" spans="2:18" ht="69" customHeight="1" x14ac:dyDescent="0.2">
      <c r="B136" s="470"/>
      <c r="C136" s="6" t="s">
        <v>91</v>
      </c>
      <c r="D136" s="422">
        <v>10</v>
      </c>
      <c r="E136" s="422">
        <v>0</v>
      </c>
      <c r="F136" s="473"/>
      <c r="G136" s="83"/>
    </row>
    <row r="137" spans="2:18" x14ac:dyDescent="0.25">
      <c r="C137" s="92"/>
    </row>
    <row r="140" spans="2:18" x14ac:dyDescent="0.25">
      <c r="B140" s="110" t="s">
        <v>55</v>
      </c>
    </row>
    <row r="143" spans="2:18" x14ac:dyDescent="0.25">
      <c r="B143" s="113" t="s">
        <v>33</v>
      </c>
      <c r="C143" s="113" t="s">
        <v>56</v>
      </c>
      <c r="D143" s="112" t="s">
        <v>49</v>
      </c>
      <c r="E143" s="112" t="s">
        <v>16</v>
      </c>
    </row>
    <row r="144" spans="2:18" ht="28.5" x14ac:dyDescent="0.25">
      <c r="B144" s="93" t="s">
        <v>57</v>
      </c>
      <c r="C144" s="94">
        <v>40</v>
      </c>
      <c r="D144" s="422">
        <v>40</v>
      </c>
      <c r="E144" s="446">
        <v>90</v>
      </c>
    </row>
    <row r="145" spans="2:5" ht="42.75" x14ac:dyDescent="0.25">
      <c r="B145" s="93" t="s">
        <v>58</v>
      </c>
      <c r="C145" s="94">
        <v>60</v>
      </c>
      <c r="D145" s="422">
        <v>50</v>
      </c>
      <c r="E145" s="447"/>
    </row>
  </sheetData>
  <mergeCells count="42">
    <mergeCell ref="B14:C21"/>
    <mergeCell ref="B22:C22"/>
    <mergeCell ref="E40:E41"/>
    <mergeCell ref="M45:N45"/>
    <mergeCell ref="B59:B60"/>
    <mergeCell ref="C59:C60"/>
    <mergeCell ref="D59:E59"/>
    <mergeCell ref="B2:P2"/>
    <mergeCell ref="B4:P4"/>
    <mergeCell ref="C6:N6"/>
    <mergeCell ref="C7:N7"/>
    <mergeCell ref="C8:N8"/>
    <mergeCell ref="C9:N9"/>
    <mergeCell ref="C10:E10"/>
    <mergeCell ref="B91:N91"/>
    <mergeCell ref="D94:E94"/>
    <mergeCell ref="D95:E95"/>
    <mergeCell ref="C63:N63"/>
    <mergeCell ref="B65:N65"/>
    <mergeCell ref="O68:P68"/>
    <mergeCell ref="O70:P70"/>
    <mergeCell ref="O71:P71"/>
    <mergeCell ref="B98:P98"/>
    <mergeCell ref="O72:P72"/>
    <mergeCell ref="O73:P73"/>
    <mergeCell ref="O74:P74"/>
    <mergeCell ref="O75:P75"/>
    <mergeCell ref="B81:N81"/>
    <mergeCell ref="J86:L86"/>
    <mergeCell ref="P86:Q86"/>
    <mergeCell ref="P87:Q87"/>
    <mergeCell ref="P88:Q88"/>
    <mergeCell ref="P129:Q129"/>
    <mergeCell ref="B134:B136"/>
    <mergeCell ref="F134:F136"/>
    <mergeCell ref="E144:E145"/>
    <mergeCell ref="B101:N101"/>
    <mergeCell ref="E119:E121"/>
    <mergeCell ref="B124:N124"/>
    <mergeCell ref="J126:L126"/>
    <mergeCell ref="P126:Q126"/>
    <mergeCell ref="P127:Q127"/>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zoomScale="90" zoomScaleNormal="90" workbookViewId="0">
      <selection activeCell="B65" sqref="B65:N65"/>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2439</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2443</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t="s">
        <v>2442</v>
      </c>
      <c r="E15" s="36">
        <v>5544147600</v>
      </c>
      <c r="F15" s="212">
        <v>200</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5544147600</v>
      </c>
      <c r="F22" s="212">
        <f>SUM(F15:F21)</f>
        <v>200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160</v>
      </c>
      <c r="D24" s="42"/>
      <c r="E24" s="45">
        <f>E22</f>
        <v>5544147600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c r="D30" s="422" t="s">
        <v>110</v>
      </c>
      <c r="E30" s="92"/>
      <c r="F30" s="92"/>
      <c r="G30" s="92"/>
      <c r="H30" s="92"/>
      <c r="I30" s="95"/>
      <c r="J30" s="95"/>
      <c r="K30" s="95"/>
      <c r="L30" s="95"/>
      <c r="M30" s="95"/>
      <c r="N30" s="96"/>
    </row>
    <row r="31" spans="1:14" x14ac:dyDescent="0.25">
      <c r="A31" s="87"/>
      <c r="B31" s="109" t="s">
        <v>98</v>
      </c>
      <c r="C31" s="422"/>
      <c r="D31" s="422" t="s">
        <v>110</v>
      </c>
      <c r="E31" s="92"/>
      <c r="F31" s="92"/>
      <c r="G31" s="92"/>
      <c r="H31" s="92"/>
      <c r="I31" s="95"/>
      <c r="J31" s="95"/>
      <c r="K31" s="95"/>
      <c r="L31" s="95"/>
      <c r="M31" s="95"/>
      <c r="N31" s="96"/>
    </row>
    <row r="32" spans="1:14" x14ac:dyDescent="0.25">
      <c r="A32" s="87"/>
      <c r="B32" s="109" t="s">
        <v>99</v>
      </c>
      <c r="C32" s="422"/>
      <c r="D32" s="109"/>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c r="E40" s="446">
        <f>+D40+D41</f>
        <v>0</v>
      </c>
      <c r="F40" s="92"/>
      <c r="G40" s="92"/>
      <c r="H40" s="92"/>
      <c r="I40" s="95"/>
      <c r="J40" s="95"/>
      <c r="K40" s="95"/>
      <c r="L40" s="95"/>
      <c r="M40" s="95"/>
      <c r="N40" s="96"/>
    </row>
    <row r="41" spans="1:17" ht="42.75" x14ac:dyDescent="0.25">
      <c r="A41" s="87"/>
      <c r="B41" s="93" t="s">
        <v>103</v>
      </c>
      <c r="C41" s="94">
        <v>60</v>
      </c>
      <c r="D41" s="422"/>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2.75" customHeight="1" x14ac:dyDescent="0.25">
      <c r="A49" s="47"/>
      <c r="B49" s="102"/>
      <c r="C49" s="103"/>
      <c r="D49" s="102"/>
      <c r="E49" s="155"/>
      <c r="F49" s="98"/>
      <c r="G49" s="115"/>
      <c r="H49" s="105"/>
      <c r="I49" s="99"/>
      <c r="J49" s="99"/>
      <c r="K49" s="90"/>
      <c r="L49" s="99"/>
      <c r="M49" s="90"/>
      <c r="N49" s="90"/>
      <c r="O49" s="27"/>
      <c r="P49" s="27"/>
      <c r="Q49" s="116"/>
      <c r="R49" s="100"/>
      <c r="S49" s="100"/>
      <c r="T49" s="100"/>
      <c r="U49" s="100"/>
      <c r="V49" s="100"/>
      <c r="W49" s="100"/>
      <c r="X49" s="100"/>
      <c r="Y49" s="100"/>
      <c r="Z49" s="100"/>
    </row>
    <row r="50" spans="1:26" s="101" customFormat="1" ht="43.5" customHeight="1" x14ac:dyDescent="0.25">
      <c r="A50" s="47"/>
      <c r="B50" s="102"/>
      <c r="C50" s="103"/>
      <c r="D50" s="102"/>
      <c r="E50" s="155"/>
      <c r="F50" s="98"/>
      <c r="G50" s="97"/>
      <c r="H50" s="105"/>
      <c r="I50" s="99"/>
      <c r="J50" s="99"/>
      <c r="K50" s="90"/>
      <c r="L50" s="99"/>
      <c r="M50" s="90"/>
      <c r="N50" s="90"/>
      <c r="O50" s="27"/>
      <c r="P50" s="27"/>
      <c r="Q50" s="116"/>
      <c r="R50" s="100"/>
      <c r="S50" s="100"/>
      <c r="T50" s="100"/>
      <c r="U50" s="100"/>
      <c r="V50" s="100"/>
      <c r="W50" s="100"/>
      <c r="X50" s="100"/>
      <c r="Y50" s="100"/>
      <c r="Z50" s="100"/>
    </row>
    <row r="51" spans="1:26" s="101" customFormat="1" x14ac:dyDescent="0.25">
      <c r="A51" s="47"/>
      <c r="B51" s="102"/>
      <c r="C51" s="103"/>
      <c r="D51" s="102"/>
      <c r="E51" s="155"/>
      <c r="F51" s="98"/>
      <c r="G51" s="97"/>
      <c r="H51" s="105"/>
      <c r="I51" s="99"/>
      <c r="J51" s="99"/>
      <c r="K51" s="90"/>
      <c r="L51" s="99"/>
      <c r="M51" s="90"/>
      <c r="N51" s="90"/>
      <c r="O51" s="27"/>
      <c r="P51" s="27"/>
      <c r="Q51" s="116"/>
      <c r="R51" s="100"/>
      <c r="S51" s="100"/>
      <c r="T51" s="100"/>
      <c r="U51" s="100"/>
      <c r="V51" s="100"/>
      <c r="W51" s="100"/>
      <c r="X51" s="100"/>
      <c r="Y51" s="100"/>
      <c r="Z51" s="100"/>
    </row>
    <row r="52" spans="1:26" s="101" customFormat="1" x14ac:dyDescent="0.25">
      <c r="A52" s="47"/>
      <c r="B52" s="102"/>
      <c r="C52" s="103"/>
      <c r="D52" s="102"/>
      <c r="E52" s="155"/>
      <c r="F52" s="98"/>
      <c r="G52" s="97"/>
      <c r="H52" s="105"/>
      <c r="I52" s="99"/>
      <c r="J52" s="99"/>
      <c r="K52" s="155"/>
      <c r="L52" s="99"/>
      <c r="M52" s="90"/>
      <c r="N52" s="90"/>
      <c r="O52" s="27"/>
      <c r="P52" s="27"/>
      <c r="Q52" s="116"/>
      <c r="R52" s="100"/>
      <c r="S52" s="100"/>
      <c r="T52" s="100"/>
      <c r="U52" s="100"/>
      <c r="V52" s="100"/>
      <c r="W52" s="100"/>
      <c r="X52" s="100"/>
      <c r="Y52" s="100"/>
      <c r="Z52" s="100"/>
    </row>
    <row r="53" spans="1:26" s="101" customFormat="1" x14ac:dyDescent="0.25">
      <c r="A53" s="47"/>
      <c r="B53" s="102"/>
      <c r="C53" s="103"/>
      <c r="D53" s="102"/>
      <c r="E53" s="155"/>
      <c r="F53" s="98"/>
      <c r="G53" s="97"/>
      <c r="H53" s="105"/>
      <c r="I53" s="99"/>
      <c r="J53" s="99"/>
      <c r="K53" s="155"/>
      <c r="L53" s="155"/>
      <c r="M53" s="90"/>
      <c r="N53" s="90"/>
      <c r="O53" s="27"/>
      <c r="P53" s="27"/>
      <c r="Q53" s="116"/>
      <c r="R53" s="100"/>
      <c r="S53" s="100"/>
      <c r="T53" s="100"/>
      <c r="U53" s="100"/>
      <c r="V53" s="100"/>
      <c r="W53" s="100"/>
      <c r="X53" s="100"/>
      <c r="Y53" s="100"/>
      <c r="Z53" s="100"/>
    </row>
    <row r="54" spans="1:26" s="101" customFormat="1" x14ac:dyDescent="0.25">
      <c r="A54" s="47"/>
      <c r="B54" s="102"/>
      <c r="C54" s="103"/>
      <c r="D54" s="102"/>
      <c r="E54" s="155"/>
      <c r="F54" s="98"/>
      <c r="G54" s="97"/>
      <c r="H54" s="98"/>
      <c r="I54" s="99"/>
      <c r="J54" s="99"/>
      <c r="K54" s="155"/>
      <c r="L54" s="99"/>
      <c r="M54" s="90"/>
      <c r="N54" s="90"/>
      <c r="O54" s="27"/>
      <c r="P54" s="27"/>
      <c r="Q54" s="116"/>
      <c r="R54" s="100"/>
      <c r="S54" s="100"/>
      <c r="T54" s="100"/>
      <c r="U54" s="100"/>
      <c r="V54" s="100"/>
      <c r="W54" s="100"/>
      <c r="X54" s="100"/>
      <c r="Y54" s="100"/>
      <c r="Z54" s="100"/>
    </row>
    <row r="55" spans="1:26" s="101" customFormat="1" x14ac:dyDescent="0.25">
      <c r="A55" s="47"/>
      <c r="B55" s="102"/>
      <c r="C55" s="103"/>
      <c r="D55" s="102"/>
      <c r="E55" s="155"/>
      <c r="F55" s="98"/>
      <c r="G55" s="97"/>
      <c r="H55" s="98"/>
      <c r="I55" s="99"/>
      <c r="J55" s="99"/>
      <c r="K55" s="155"/>
      <c r="L55" s="99"/>
      <c r="M55" s="90"/>
      <c r="N55" s="90"/>
      <c r="O55" s="27"/>
      <c r="P55" s="27"/>
      <c r="Q55" s="116"/>
      <c r="R55" s="100"/>
      <c r="S55" s="100"/>
      <c r="T55" s="100"/>
      <c r="U55" s="100"/>
      <c r="V55" s="100"/>
      <c r="W55" s="100"/>
      <c r="X55" s="100"/>
      <c r="Y55" s="100"/>
      <c r="Z55" s="100"/>
    </row>
    <row r="56" spans="1:26" s="101" customFormat="1" x14ac:dyDescent="0.25">
      <c r="A56" s="47">
        <f>+A55+1</f>
        <v>1</v>
      </c>
      <c r="B56" s="102"/>
      <c r="C56" s="103"/>
      <c r="D56" s="102"/>
      <c r="E56" s="155"/>
      <c r="F56" s="98"/>
      <c r="G56" s="97"/>
      <c r="H56" s="98"/>
      <c r="I56" s="99"/>
      <c r="J56" s="99"/>
      <c r="K56" s="155"/>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7"/>
      <c r="H57" s="98"/>
      <c r="I57" s="99"/>
      <c r="J57" s="99"/>
      <c r="K57" s="104">
        <f>SUM(K49:K56)</f>
        <v>0</v>
      </c>
      <c r="L57" s="104">
        <f>SUM(L49:L56)</f>
        <v>0</v>
      </c>
      <c r="M57" s="114">
        <f>SUM(M49:M56)</f>
        <v>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c r="D61" s="430"/>
      <c r="E61" s="430" t="s">
        <v>110</v>
      </c>
      <c r="F61" s="32"/>
      <c r="G61" s="32"/>
      <c r="H61" s="32"/>
      <c r="I61" s="32"/>
      <c r="J61" s="32"/>
      <c r="K61" s="32"/>
      <c r="L61" s="32"/>
      <c r="M61" s="32"/>
    </row>
    <row r="62" spans="1:26" s="30" customFormat="1" ht="30" customHeight="1" x14ac:dyDescent="0.25">
      <c r="B62" s="59" t="s">
        <v>25</v>
      </c>
      <c r="C62" s="60"/>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x14ac:dyDescent="0.25">
      <c r="B69" s="419"/>
      <c r="C69" s="419"/>
      <c r="D69" s="379"/>
      <c r="E69" s="4"/>
      <c r="F69" s="4"/>
      <c r="G69" s="4"/>
      <c r="H69" s="4"/>
      <c r="I69" s="4"/>
      <c r="J69" s="4"/>
      <c r="K69" s="422"/>
      <c r="L69" s="422"/>
      <c r="M69" s="422"/>
      <c r="N69" s="422"/>
      <c r="O69" s="424"/>
      <c r="P69" s="425"/>
      <c r="Q69" s="422"/>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22"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52.5" customHeight="1" x14ac:dyDescent="0.25">
      <c r="A105" s="47"/>
      <c r="B105" s="102"/>
      <c r="C105" s="103"/>
      <c r="D105" s="102"/>
      <c r="E105" s="155"/>
      <c r="F105" s="97"/>
      <c r="G105" s="115"/>
      <c r="H105" s="105"/>
      <c r="I105" s="99"/>
      <c r="J105" s="99"/>
      <c r="K105" s="155"/>
      <c r="L105" s="99"/>
      <c r="M105" s="155"/>
      <c r="N105" s="90"/>
      <c r="O105" s="27"/>
      <c r="P105" s="27"/>
      <c r="Q105" s="116"/>
      <c r="R105" s="100"/>
      <c r="S105" s="100"/>
      <c r="T105" s="100"/>
      <c r="U105" s="100"/>
      <c r="V105" s="100"/>
      <c r="W105" s="100"/>
      <c r="X105" s="100"/>
      <c r="Y105" s="100"/>
      <c r="Z105" s="100"/>
    </row>
    <row r="106" spans="1:26" s="101" customFormat="1" x14ac:dyDescent="0.25">
      <c r="A106" s="47"/>
      <c r="B106" s="102"/>
      <c r="C106" s="103"/>
      <c r="D106" s="102"/>
      <c r="E106" s="155"/>
      <c r="F106" s="98"/>
      <c r="G106" s="97"/>
      <c r="H106" s="105"/>
      <c r="I106" s="99"/>
      <c r="J106" s="99"/>
      <c r="K106" s="155"/>
      <c r="L106" s="99"/>
      <c r="M106" s="155"/>
      <c r="N106" s="90"/>
      <c r="O106" s="27"/>
      <c r="P106" s="27"/>
      <c r="Q106" s="116"/>
      <c r="R106" s="100"/>
      <c r="S106" s="100"/>
      <c r="T106" s="100"/>
      <c r="U106" s="100"/>
      <c r="V106" s="100"/>
      <c r="W106" s="100"/>
      <c r="X106" s="100"/>
      <c r="Y106" s="100"/>
      <c r="Z106" s="100"/>
    </row>
    <row r="107" spans="1:26" s="101" customFormat="1" x14ac:dyDescent="0.25">
      <c r="A107" s="47"/>
      <c r="B107" s="102"/>
      <c r="C107" s="103"/>
      <c r="D107" s="102"/>
      <c r="E107" s="155"/>
      <c r="F107" s="98"/>
      <c r="G107" s="97"/>
      <c r="H107" s="105"/>
      <c r="I107" s="99"/>
      <c r="J107" s="99"/>
      <c r="K107" s="155"/>
      <c r="L107" s="99"/>
      <c r="M107" s="155"/>
      <c r="N107" s="90"/>
      <c r="O107" s="27"/>
      <c r="P107" s="27"/>
      <c r="Q107" s="116"/>
      <c r="R107" s="100"/>
      <c r="S107" s="100"/>
      <c r="T107" s="100"/>
      <c r="U107" s="100"/>
      <c r="V107" s="100"/>
      <c r="W107" s="100"/>
      <c r="X107" s="100"/>
      <c r="Y107" s="100"/>
      <c r="Z107" s="100"/>
    </row>
    <row r="108" spans="1:26" s="101" customFormat="1" x14ac:dyDescent="0.25">
      <c r="A108" s="47"/>
      <c r="B108" s="102"/>
      <c r="C108" s="103"/>
      <c r="D108" s="102"/>
      <c r="E108" s="155"/>
      <c r="F108" s="98"/>
      <c r="G108" s="98"/>
      <c r="H108" s="105"/>
      <c r="I108" s="99"/>
      <c r="J108" s="99"/>
      <c r="K108" s="155"/>
      <c r="L108" s="99"/>
      <c r="M108" s="155"/>
      <c r="N108" s="90"/>
      <c r="O108" s="27"/>
      <c r="P108" s="27"/>
      <c r="Q108" s="116"/>
      <c r="R108" s="100"/>
      <c r="S108" s="100"/>
      <c r="T108" s="100"/>
      <c r="U108" s="100"/>
      <c r="V108" s="100"/>
      <c r="W108" s="100"/>
      <c r="X108" s="100"/>
      <c r="Y108" s="100"/>
      <c r="Z108" s="100"/>
    </row>
    <row r="109" spans="1:26" s="101" customFormat="1" x14ac:dyDescent="0.25">
      <c r="A109" s="47">
        <f>+A108+1</f>
        <v>1</v>
      </c>
      <c r="B109" s="102"/>
      <c r="C109" s="103"/>
      <c r="D109" s="102"/>
      <c r="E109" s="155"/>
      <c r="F109" s="98"/>
      <c r="G109" s="98"/>
      <c r="H109" s="98"/>
      <c r="I109" s="99"/>
      <c r="J109" s="99"/>
      <c r="K109" s="99"/>
      <c r="L109" s="99"/>
      <c r="M109" s="155"/>
      <c r="N109" s="90"/>
      <c r="O109" s="27"/>
      <c r="P109" s="27"/>
      <c r="Q109" s="116"/>
      <c r="R109" s="100"/>
      <c r="S109" s="100"/>
      <c r="T109" s="100"/>
      <c r="U109" s="100"/>
      <c r="V109" s="100"/>
      <c r="W109" s="100"/>
      <c r="X109" s="100"/>
      <c r="Y109" s="100"/>
      <c r="Z109" s="100"/>
    </row>
    <row r="110" spans="1:26" s="101" customFormat="1" x14ac:dyDescent="0.25">
      <c r="A110" s="47">
        <f>+A109+1</f>
        <v>2</v>
      </c>
      <c r="B110" s="102"/>
      <c r="C110" s="103"/>
      <c r="D110" s="102"/>
      <c r="E110" s="155"/>
      <c r="F110" s="98"/>
      <c r="G110" s="98"/>
      <c r="H110" s="98"/>
      <c r="I110" s="99"/>
      <c r="J110" s="99"/>
      <c r="K110" s="99"/>
      <c r="L110" s="99"/>
      <c r="M110" s="155"/>
      <c r="N110" s="90"/>
      <c r="O110" s="27"/>
      <c r="P110" s="27"/>
      <c r="Q110" s="116"/>
      <c r="R110" s="100"/>
      <c r="S110" s="100"/>
      <c r="T110" s="100"/>
      <c r="U110" s="100"/>
      <c r="V110" s="100"/>
      <c r="W110" s="100"/>
      <c r="X110" s="100"/>
      <c r="Y110" s="100"/>
      <c r="Z110" s="100"/>
    </row>
    <row r="111" spans="1:26" s="101" customFormat="1" x14ac:dyDescent="0.25">
      <c r="A111" s="47">
        <f>+A110+1</f>
        <v>3</v>
      </c>
      <c r="B111" s="102"/>
      <c r="C111" s="103"/>
      <c r="D111" s="102"/>
      <c r="E111" s="155"/>
      <c r="F111" s="98"/>
      <c r="G111" s="98"/>
      <c r="H111" s="98"/>
      <c r="I111" s="99"/>
      <c r="J111" s="99"/>
      <c r="K111" s="99"/>
      <c r="L111" s="99"/>
      <c r="M111" s="155"/>
      <c r="N111" s="90"/>
      <c r="O111" s="27"/>
      <c r="P111" s="27"/>
      <c r="Q111" s="116"/>
      <c r="R111" s="100"/>
      <c r="S111" s="100"/>
      <c r="T111" s="100"/>
      <c r="U111" s="100"/>
      <c r="V111" s="100"/>
      <c r="W111" s="100"/>
      <c r="X111" s="100"/>
      <c r="Y111" s="100"/>
      <c r="Z111" s="100"/>
    </row>
    <row r="112" spans="1:26" s="101" customFormat="1" x14ac:dyDescent="0.25">
      <c r="A112" s="47">
        <f>+A111+1</f>
        <v>4</v>
      </c>
      <c r="B112" s="102"/>
      <c r="C112" s="103"/>
      <c r="D112" s="102"/>
      <c r="E112" s="155"/>
      <c r="F112" s="98"/>
      <c r="G112" s="98"/>
      <c r="H112" s="98"/>
      <c r="I112" s="99"/>
      <c r="J112" s="99"/>
      <c r="K112" s="99"/>
      <c r="L112" s="99"/>
      <c r="M112" s="155"/>
      <c r="N112" s="90"/>
      <c r="O112" s="27"/>
      <c r="P112" s="27"/>
      <c r="Q112" s="116"/>
      <c r="R112" s="100"/>
      <c r="S112" s="100"/>
      <c r="T112" s="100"/>
      <c r="U112" s="100"/>
      <c r="V112" s="100"/>
      <c r="W112" s="100"/>
      <c r="X112" s="100"/>
      <c r="Y112" s="100"/>
      <c r="Z112" s="100"/>
    </row>
    <row r="113" spans="1:18" s="101" customFormat="1" x14ac:dyDescent="0.25">
      <c r="A113" s="47"/>
      <c r="B113" s="50" t="s">
        <v>16</v>
      </c>
      <c r="C113" s="103"/>
      <c r="D113" s="102"/>
      <c r="E113" s="155"/>
      <c r="F113" s="98"/>
      <c r="G113" s="98"/>
      <c r="H113" s="98"/>
      <c r="I113" s="99"/>
      <c r="J113" s="99"/>
      <c r="K113" s="104">
        <f>SUM(K105:K112)</f>
        <v>0</v>
      </c>
      <c r="L113" s="104">
        <f>SUM(L105:L112)</f>
        <v>0</v>
      </c>
      <c r="M113" s="405">
        <f>SUM(M105:M112)</f>
        <v>0</v>
      </c>
      <c r="N113" s="104">
        <f>SUM(N105:N112)</f>
        <v>0</v>
      </c>
      <c r="O113" s="27"/>
      <c r="P113" s="27"/>
      <c r="Q113" s="117"/>
    </row>
    <row r="114" spans="1:18" x14ac:dyDescent="0.25">
      <c r="B114" s="30"/>
      <c r="C114" s="30"/>
      <c r="D114" s="30"/>
      <c r="E114" s="31"/>
      <c r="F114" s="30"/>
      <c r="G114" s="30"/>
      <c r="H114" s="30"/>
      <c r="I114" s="30"/>
      <c r="J114" s="30"/>
      <c r="K114" s="30"/>
      <c r="L114" s="30"/>
      <c r="M114" s="30"/>
      <c r="N114" s="30"/>
      <c r="O114" s="30"/>
      <c r="P114" s="30"/>
    </row>
    <row r="115" spans="1:18" ht="18.75" x14ac:dyDescent="0.25">
      <c r="B115" s="59" t="s">
        <v>32</v>
      </c>
      <c r="C115" s="73" t="s">
        <v>2038</v>
      </c>
      <c r="H115" s="32"/>
      <c r="I115" s="32"/>
      <c r="J115" s="32"/>
      <c r="K115" s="32"/>
      <c r="L115" s="32"/>
      <c r="M115" s="32"/>
      <c r="N115" s="30"/>
      <c r="O115" s="30"/>
      <c r="P115" s="30"/>
    </row>
    <row r="117" spans="1:18" ht="15.75" thickBot="1" x14ac:dyDescent="0.3"/>
    <row r="118" spans="1:18" ht="37.15" customHeight="1" thickBot="1" x14ac:dyDescent="0.3">
      <c r="B118" s="76" t="s">
        <v>47</v>
      </c>
      <c r="C118" s="77" t="s">
        <v>48</v>
      </c>
      <c r="D118" s="76" t="s">
        <v>49</v>
      </c>
      <c r="E118" s="77" t="s">
        <v>53</v>
      </c>
    </row>
    <row r="119" spans="1:18" ht="41.45" customHeight="1" x14ac:dyDescent="0.25">
      <c r="B119" s="67" t="s">
        <v>86</v>
      </c>
      <c r="C119" s="70">
        <v>20</v>
      </c>
      <c r="D119" s="70">
        <v>0</v>
      </c>
      <c r="E119" s="467">
        <f>+D119+D120+D121</f>
        <v>40</v>
      </c>
    </row>
    <row r="120" spans="1:18" x14ac:dyDescent="0.25">
      <c r="B120" s="67" t="s">
        <v>87</v>
      </c>
      <c r="C120" s="430">
        <v>30</v>
      </c>
      <c r="D120" s="422">
        <v>0</v>
      </c>
      <c r="E120" s="468"/>
    </row>
    <row r="121" spans="1:18" ht="15.75" thickBot="1" x14ac:dyDescent="0.3">
      <c r="B121" s="67" t="s">
        <v>88</v>
      </c>
      <c r="C121" s="72">
        <v>40</v>
      </c>
      <c r="D121" s="72">
        <v>40</v>
      </c>
      <c r="E121" s="469"/>
    </row>
    <row r="123" spans="1:18" ht="15.75" thickBot="1" x14ac:dyDescent="0.3"/>
    <row r="124" spans="1:18" ht="27" thickBot="1" x14ac:dyDescent="0.3">
      <c r="B124" s="449" t="s">
        <v>50</v>
      </c>
      <c r="C124" s="450"/>
      <c r="D124" s="450"/>
      <c r="E124" s="450"/>
      <c r="F124" s="450"/>
      <c r="G124" s="450"/>
      <c r="H124" s="450"/>
      <c r="I124" s="450"/>
      <c r="J124" s="450"/>
      <c r="K124" s="450"/>
      <c r="L124" s="450"/>
      <c r="M124" s="450"/>
      <c r="N124" s="451"/>
    </row>
    <row r="126" spans="1:18"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8" ht="60.75" customHeight="1" x14ac:dyDescent="0.25">
      <c r="B127" s="190" t="s">
        <v>510</v>
      </c>
      <c r="C127" s="273"/>
      <c r="D127" s="191"/>
      <c r="E127" s="191"/>
      <c r="F127" s="191"/>
      <c r="G127" s="191"/>
      <c r="H127" s="191"/>
      <c r="I127" s="4"/>
      <c r="J127" s="191" t="s">
        <v>482</v>
      </c>
      <c r="K127" s="144" t="s">
        <v>527</v>
      </c>
      <c r="L127" s="4" t="s">
        <v>528</v>
      </c>
      <c r="M127" s="422"/>
      <c r="N127" s="422"/>
      <c r="O127" s="422"/>
      <c r="P127" s="463"/>
      <c r="Q127" s="463"/>
      <c r="R127" s="95"/>
    </row>
    <row r="128" spans="1:18" ht="60.75" customHeight="1" x14ac:dyDescent="0.25">
      <c r="B128" s="190" t="s">
        <v>92</v>
      </c>
      <c r="C128" s="273"/>
      <c r="D128" s="191"/>
      <c r="E128" s="191"/>
      <c r="F128" s="191"/>
      <c r="G128" s="191"/>
      <c r="H128" s="191"/>
      <c r="I128" s="4"/>
      <c r="J128" s="191"/>
      <c r="K128" s="144"/>
      <c r="L128" s="4"/>
      <c r="M128" s="422"/>
      <c r="N128" s="422"/>
      <c r="O128" s="422"/>
      <c r="P128" s="422"/>
      <c r="Q128" s="422"/>
      <c r="R128" s="95"/>
    </row>
    <row r="129" spans="2:18" ht="33.6" customHeight="1" x14ac:dyDescent="0.25">
      <c r="B129" s="190" t="s">
        <v>93</v>
      </c>
      <c r="C129" s="273"/>
      <c r="D129" s="191"/>
      <c r="E129" s="191"/>
      <c r="F129" s="191"/>
      <c r="G129" s="191"/>
      <c r="H129" s="191"/>
      <c r="I129" s="4"/>
      <c r="J129" s="191"/>
      <c r="K129" s="4"/>
      <c r="L129" s="4"/>
      <c r="M129" s="422"/>
      <c r="N129" s="422"/>
      <c r="O129" s="422"/>
      <c r="P129" s="463"/>
      <c r="Q129" s="463"/>
      <c r="R129" s="95"/>
    </row>
    <row r="132" spans="2:18" ht="15.75" thickBot="1" x14ac:dyDescent="0.3"/>
    <row r="133" spans="2:18" ht="54" customHeight="1" x14ac:dyDescent="0.25">
      <c r="B133" s="112" t="s">
        <v>33</v>
      </c>
      <c r="C133" s="112" t="s">
        <v>47</v>
      </c>
      <c r="D133" s="108" t="s">
        <v>48</v>
      </c>
      <c r="E133" s="112" t="s">
        <v>49</v>
      </c>
      <c r="F133" s="77" t="s">
        <v>54</v>
      </c>
      <c r="G133" s="82"/>
    </row>
    <row r="134" spans="2:18" ht="120.75" customHeight="1" x14ac:dyDescent="0.2">
      <c r="B134" s="470" t="s">
        <v>51</v>
      </c>
      <c r="C134" s="6" t="s">
        <v>89</v>
      </c>
      <c r="D134" s="422">
        <v>25</v>
      </c>
      <c r="E134" s="422"/>
      <c r="F134" s="471"/>
      <c r="G134" s="83"/>
    </row>
    <row r="135" spans="2:18" ht="76.150000000000006" customHeight="1" x14ac:dyDescent="0.2">
      <c r="B135" s="470"/>
      <c r="C135" s="6" t="s">
        <v>90</v>
      </c>
      <c r="D135" s="419">
        <v>25</v>
      </c>
      <c r="E135" s="422"/>
      <c r="F135" s="472"/>
      <c r="G135" s="83"/>
    </row>
    <row r="136" spans="2:18" ht="69" customHeight="1" x14ac:dyDescent="0.2">
      <c r="B136" s="470"/>
      <c r="C136" s="6" t="s">
        <v>91</v>
      </c>
      <c r="D136" s="422">
        <v>10</v>
      </c>
      <c r="E136" s="422"/>
      <c r="F136" s="473"/>
      <c r="G136" s="83"/>
    </row>
    <row r="137" spans="2:18" x14ac:dyDescent="0.25">
      <c r="C137" s="92"/>
    </row>
    <row r="140" spans="2:18" x14ac:dyDescent="0.25">
      <c r="B140" s="110" t="s">
        <v>55</v>
      </c>
    </row>
    <row r="143" spans="2:18" x14ac:dyDescent="0.25">
      <c r="B143" s="113" t="s">
        <v>33</v>
      </c>
      <c r="C143" s="113" t="s">
        <v>56</v>
      </c>
      <c r="D143" s="112" t="s">
        <v>49</v>
      </c>
      <c r="E143" s="112" t="s">
        <v>16</v>
      </c>
    </row>
    <row r="144" spans="2:18" ht="28.5" x14ac:dyDescent="0.25">
      <c r="B144" s="93" t="s">
        <v>57</v>
      </c>
      <c r="C144" s="94">
        <v>40</v>
      </c>
      <c r="D144" s="422"/>
      <c r="E144" s="446"/>
    </row>
    <row r="145" spans="2:5" ht="42.75" x14ac:dyDescent="0.25">
      <c r="B145" s="93" t="s">
        <v>58</v>
      </c>
      <c r="C145" s="94">
        <v>60</v>
      </c>
      <c r="D145" s="422"/>
      <c r="E145" s="447"/>
    </row>
  </sheetData>
  <mergeCells count="42">
    <mergeCell ref="C9:N9"/>
    <mergeCell ref="B2:P2"/>
    <mergeCell ref="B4:P4"/>
    <mergeCell ref="C6:N6"/>
    <mergeCell ref="C7:N7"/>
    <mergeCell ref="C8:N8"/>
    <mergeCell ref="D59:E59"/>
    <mergeCell ref="C63:N63"/>
    <mergeCell ref="B65:N65"/>
    <mergeCell ref="O68:P68"/>
    <mergeCell ref="O70:P70"/>
    <mergeCell ref="O71:P71"/>
    <mergeCell ref="D94:E94"/>
    <mergeCell ref="D95:E95"/>
    <mergeCell ref="O72:P72"/>
    <mergeCell ref="C10:E10"/>
    <mergeCell ref="B14:C21"/>
    <mergeCell ref="B22:C22"/>
    <mergeCell ref="E40:E41"/>
    <mergeCell ref="M45:N45"/>
    <mergeCell ref="B59:B60"/>
    <mergeCell ref="C59:C60"/>
    <mergeCell ref="B98:P98"/>
    <mergeCell ref="O73:P73"/>
    <mergeCell ref="O74:P74"/>
    <mergeCell ref="O75:P75"/>
    <mergeCell ref="B81:N81"/>
    <mergeCell ref="J86:L86"/>
    <mergeCell ref="P86:Q86"/>
    <mergeCell ref="P87:Q87"/>
    <mergeCell ref="P88:Q88"/>
    <mergeCell ref="B91:N91"/>
    <mergeCell ref="P129:Q129"/>
    <mergeCell ref="B134:B136"/>
    <mergeCell ref="F134:F136"/>
    <mergeCell ref="E144:E145"/>
    <mergeCell ref="B101:N101"/>
    <mergeCell ref="E119:E121"/>
    <mergeCell ref="B124:N124"/>
    <mergeCell ref="J126:L126"/>
    <mergeCell ref="P126:Q126"/>
    <mergeCell ref="P127:Q127"/>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37" zoomScale="90" zoomScaleNormal="90" workbookViewId="0">
      <selection activeCell="B65" sqref="B65:N65"/>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2439</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2452</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t="s">
        <v>2451</v>
      </c>
      <c r="E15" s="36">
        <v>149640590</v>
      </c>
      <c r="F15" s="212">
        <v>55</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149640590</v>
      </c>
      <c r="F22" s="212">
        <f>SUM(F15:F21)</f>
        <v>55</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44</v>
      </c>
      <c r="D24" s="42"/>
      <c r="E24" s="45">
        <f>E22</f>
        <v>149640590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t="s">
        <v>110</v>
      </c>
      <c r="D30" s="109"/>
      <c r="E30" s="92"/>
      <c r="F30" s="92"/>
      <c r="G30" s="92"/>
      <c r="H30" s="92"/>
      <c r="I30" s="95"/>
      <c r="J30" s="95"/>
      <c r="K30" s="95"/>
      <c r="L30" s="95"/>
      <c r="M30" s="95"/>
      <c r="N30" s="96"/>
    </row>
    <row r="31" spans="1:14" x14ac:dyDescent="0.25">
      <c r="A31" s="87"/>
      <c r="B31" s="109" t="s">
        <v>98</v>
      </c>
      <c r="C31" s="422" t="s">
        <v>110</v>
      </c>
      <c r="D31" s="109"/>
      <c r="E31" s="92"/>
      <c r="F31" s="92"/>
      <c r="G31" s="92"/>
      <c r="H31" s="92"/>
      <c r="I31" s="95"/>
      <c r="J31" s="95"/>
      <c r="K31" s="95"/>
      <c r="L31" s="95"/>
      <c r="M31" s="95"/>
      <c r="N31" s="96"/>
    </row>
    <row r="32" spans="1:14" x14ac:dyDescent="0.25">
      <c r="A32" s="87"/>
      <c r="B32" s="109" t="s">
        <v>99</v>
      </c>
      <c r="C32" s="422" t="s">
        <v>110</v>
      </c>
      <c r="D32" s="109"/>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c r="E40" s="446">
        <f>+D40+D41</f>
        <v>0</v>
      </c>
      <c r="F40" s="92"/>
      <c r="G40" s="92"/>
      <c r="H40" s="92"/>
      <c r="I40" s="95"/>
      <c r="J40" s="95"/>
      <c r="K40" s="95"/>
      <c r="L40" s="95"/>
      <c r="M40" s="95"/>
      <c r="N40" s="96"/>
    </row>
    <row r="41" spans="1:17" ht="42.75" x14ac:dyDescent="0.25">
      <c r="A41" s="87"/>
      <c r="B41" s="93" t="s">
        <v>103</v>
      </c>
      <c r="C41" s="94">
        <v>60</v>
      </c>
      <c r="D41" s="422"/>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2.75" customHeight="1" x14ac:dyDescent="0.25">
      <c r="A49" s="47">
        <v>1</v>
      </c>
      <c r="B49" s="102" t="s">
        <v>2439</v>
      </c>
      <c r="C49" s="103" t="s">
        <v>2444</v>
      </c>
      <c r="D49" s="102" t="s">
        <v>189</v>
      </c>
      <c r="E49" s="155">
        <v>112</v>
      </c>
      <c r="F49" s="98" t="s">
        <v>95</v>
      </c>
      <c r="G49" s="115">
        <v>1</v>
      </c>
      <c r="H49" s="105">
        <v>40560</v>
      </c>
      <c r="I49" s="99">
        <v>40908</v>
      </c>
      <c r="J49" s="99" t="s">
        <v>96</v>
      </c>
      <c r="K49" s="90">
        <v>11</v>
      </c>
      <c r="L49" s="99"/>
      <c r="M49" s="90">
        <v>100</v>
      </c>
      <c r="N49" s="90"/>
      <c r="O49" s="27">
        <v>178841974</v>
      </c>
      <c r="P49" s="27"/>
      <c r="Q49" s="116"/>
      <c r="R49" s="100"/>
      <c r="S49" s="100"/>
      <c r="T49" s="100"/>
      <c r="U49" s="100"/>
      <c r="V49" s="100"/>
      <c r="W49" s="100"/>
      <c r="X49" s="100"/>
      <c r="Y49" s="100"/>
      <c r="Z49" s="100"/>
    </row>
    <row r="50" spans="1:26" s="101" customFormat="1" ht="43.5" customHeight="1" x14ac:dyDescent="0.25">
      <c r="A50" s="47"/>
      <c r="B50" s="102"/>
      <c r="C50" s="103" t="s">
        <v>2438</v>
      </c>
      <c r="D50" s="102" t="s">
        <v>260</v>
      </c>
      <c r="E50" s="155">
        <v>2122329</v>
      </c>
      <c r="F50" s="98" t="s">
        <v>95</v>
      </c>
      <c r="G50" s="97">
        <v>1</v>
      </c>
      <c r="H50" s="105">
        <v>41173</v>
      </c>
      <c r="I50" s="99">
        <v>41249</v>
      </c>
      <c r="J50" s="99" t="s">
        <v>96</v>
      </c>
      <c r="K50" s="90">
        <v>2.15</v>
      </c>
      <c r="L50" s="99"/>
      <c r="M50" s="90">
        <v>100</v>
      </c>
      <c r="N50" s="90"/>
      <c r="O50" s="27">
        <v>158674118</v>
      </c>
      <c r="P50" s="27"/>
      <c r="Q50" s="116"/>
      <c r="R50" s="100"/>
      <c r="S50" s="100"/>
      <c r="T50" s="100"/>
      <c r="U50" s="100"/>
      <c r="V50" s="100"/>
      <c r="W50" s="100"/>
      <c r="X50" s="100"/>
      <c r="Y50" s="100"/>
      <c r="Z50" s="100"/>
    </row>
    <row r="51" spans="1:26" s="101" customFormat="1" x14ac:dyDescent="0.25">
      <c r="A51" s="47"/>
      <c r="B51" s="102"/>
      <c r="C51" s="103"/>
      <c r="D51" s="102"/>
      <c r="E51" s="155"/>
      <c r="F51" s="98"/>
      <c r="G51" s="97"/>
      <c r="H51" s="105"/>
      <c r="I51" s="99"/>
      <c r="J51" s="99"/>
      <c r="K51" s="90"/>
      <c r="L51" s="99"/>
      <c r="M51" s="90"/>
      <c r="N51" s="90"/>
      <c r="O51" s="27"/>
      <c r="P51" s="27"/>
      <c r="Q51" s="116"/>
      <c r="R51" s="100"/>
      <c r="S51" s="100"/>
      <c r="T51" s="100"/>
      <c r="U51" s="100"/>
      <c r="V51" s="100"/>
      <c r="W51" s="100"/>
      <c r="X51" s="100"/>
      <c r="Y51" s="100"/>
      <c r="Z51" s="100"/>
    </row>
    <row r="52" spans="1:26" s="101" customFormat="1" x14ac:dyDescent="0.25">
      <c r="A52" s="47"/>
      <c r="B52" s="102"/>
      <c r="C52" s="103"/>
      <c r="D52" s="102"/>
      <c r="E52" s="155"/>
      <c r="F52" s="98"/>
      <c r="G52" s="97"/>
      <c r="H52" s="105"/>
      <c r="I52" s="99"/>
      <c r="J52" s="99"/>
      <c r="K52" s="155"/>
      <c r="L52" s="99"/>
      <c r="M52" s="90"/>
      <c r="N52" s="90"/>
      <c r="O52" s="27"/>
      <c r="P52" s="27"/>
      <c r="Q52" s="116"/>
      <c r="R52" s="100"/>
      <c r="S52" s="100"/>
      <c r="T52" s="100"/>
      <c r="U52" s="100"/>
      <c r="V52" s="100"/>
      <c r="W52" s="100"/>
      <c r="X52" s="100"/>
      <c r="Y52" s="100"/>
      <c r="Z52" s="100"/>
    </row>
    <row r="53" spans="1:26" s="101" customFormat="1" x14ac:dyDescent="0.25">
      <c r="A53" s="47"/>
      <c r="B53" s="102"/>
      <c r="C53" s="103"/>
      <c r="D53" s="102"/>
      <c r="E53" s="155"/>
      <c r="F53" s="98"/>
      <c r="G53" s="97"/>
      <c r="H53" s="105"/>
      <c r="I53" s="99"/>
      <c r="J53" s="99"/>
      <c r="K53" s="155"/>
      <c r="L53" s="155"/>
      <c r="M53" s="90"/>
      <c r="N53" s="90"/>
      <c r="O53" s="27"/>
      <c r="P53" s="27"/>
      <c r="Q53" s="116"/>
      <c r="R53" s="100"/>
      <c r="S53" s="100"/>
      <c r="T53" s="100"/>
      <c r="U53" s="100"/>
      <c r="V53" s="100"/>
      <c r="W53" s="100"/>
      <c r="X53" s="100"/>
      <c r="Y53" s="100"/>
      <c r="Z53" s="100"/>
    </row>
    <row r="54" spans="1:26" s="101" customFormat="1" x14ac:dyDescent="0.25">
      <c r="A54" s="47"/>
      <c r="B54" s="102"/>
      <c r="C54" s="103"/>
      <c r="D54" s="102"/>
      <c r="E54" s="155"/>
      <c r="F54" s="98"/>
      <c r="G54" s="97"/>
      <c r="H54" s="98"/>
      <c r="I54" s="99"/>
      <c r="J54" s="99"/>
      <c r="K54" s="155"/>
      <c r="L54" s="99"/>
      <c r="M54" s="90"/>
      <c r="N54" s="90"/>
      <c r="O54" s="27"/>
      <c r="P54" s="27"/>
      <c r="Q54" s="116"/>
      <c r="R54" s="100"/>
      <c r="S54" s="100"/>
      <c r="T54" s="100"/>
      <c r="U54" s="100"/>
      <c r="V54" s="100"/>
      <c r="W54" s="100"/>
      <c r="X54" s="100"/>
      <c r="Y54" s="100"/>
      <c r="Z54" s="100"/>
    </row>
    <row r="55" spans="1:26" s="101" customFormat="1" x14ac:dyDescent="0.25">
      <c r="A55" s="47"/>
      <c r="B55" s="102"/>
      <c r="C55" s="103"/>
      <c r="D55" s="102"/>
      <c r="E55" s="155"/>
      <c r="F55" s="98"/>
      <c r="G55" s="97"/>
      <c r="H55" s="98"/>
      <c r="I55" s="99"/>
      <c r="J55" s="99"/>
      <c r="K55" s="155"/>
      <c r="L55" s="99"/>
      <c r="M55" s="90"/>
      <c r="N55" s="90"/>
      <c r="O55" s="27"/>
      <c r="P55" s="27"/>
      <c r="Q55" s="116"/>
      <c r="R55" s="100"/>
      <c r="S55" s="100"/>
      <c r="T55" s="100"/>
      <c r="U55" s="100"/>
      <c r="V55" s="100"/>
      <c r="W55" s="100"/>
      <c r="X55" s="100"/>
      <c r="Y55" s="100"/>
      <c r="Z55" s="100"/>
    </row>
    <row r="56" spans="1:26" s="101" customFormat="1" x14ac:dyDescent="0.25">
      <c r="A56" s="47">
        <f>+A55+1</f>
        <v>1</v>
      </c>
      <c r="B56" s="102"/>
      <c r="C56" s="103"/>
      <c r="D56" s="102"/>
      <c r="E56" s="155"/>
      <c r="F56" s="98"/>
      <c r="G56" s="97"/>
      <c r="H56" s="98"/>
      <c r="I56" s="99"/>
      <c r="J56" s="99"/>
      <c r="K56" s="155"/>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7"/>
      <c r="H57" s="98"/>
      <c r="I57" s="99"/>
      <c r="J57" s="99"/>
      <c r="K57" s="104">
        <f>SUM(K49:K56)</f>
        <v>13.15</v>
      </c>
      <c r="L57" s="104">
        <f>SUM(L49:L56)</f>
        <v>0</v>
      </c>
      <c r="M57" s="114">
        <f>SUM(M49:M56)</f>
        <v>200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t="s">
        <v>2450</v>
      </c>
      <c r="D61" s="430"/>
      <c r="E61" s="430" t="s">
        <v>110</v>
      </c>
      <c r="F61" s="32"/>
      <c r="G61" s="32"/>
      <c r="H61" s="32"/>
      <c r="I61" s="32"/>
      <c r="J61" s="32"/>
      <c r="K61" s="32"/>
      <c r="L61" s="32"/>
      <c r="M61" s="32"/>
    </row>
    <row r="62" spans="1:26" s="30" customFormat="1" ht="30" customHeight="1" x14ac:dyDescent="0.25">
      <c r="B62" s="59" t="s">
        <v>25</v>
      </c>
      <c r="C62" s="60" t="s">
        <v>2449</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30" x14ac:dyDescent="0.25">
      <c r="B69" s="419" t="s">
        <v>2448</v>
      </c>
      <c r="C69" s="419" t="s">
        <v>114</v>
      </c>
      <c r="D69" s="379" t="s">
        <v>2447</v>
      </c>
      <c r="E69" s="4">
        <v>55</v>
      </c>
      <c r="F69" s="4"/>
      <c r="G69" s="4"/>
      <c r="H69" s="4"/>
      <c r="I69" s="4"/>
      <c r="J69" s="4" t="s">
        <v>95</v>
      </c>
      <c r="K69" s="422" t="s">
        <v>95</v>
      </c>
      <c r="L69" s="422" t="s">
        <v>95</v>
      </c>
      <c r="M69" s="422" t="s">
        <v>95</v>
      </c>
      <c r="N69" s="422"/>
      <c r="O69" s="424" t="s">
        <v>2446</v>
      </c>
      <c r="P69" s="425"/>
      <c r="Q69" s="422"/>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22"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52.5" customHeight="1" x14ac:dyDescent="0.25">
      <c r="A105" s="47">
        <v>1</v>
      </c>
      <c r="B105" s="102"/>
      <c r="C105" s="103" t="s">
        <v>2445</v>
      </c>
      <c r="D105" s="102" t="s">
        <v>189</v>
      </c>
      <c r="E105" s="155">
        <v>104</v>
      </c>
      <c r="F105" s="97" t="s">
        <v>95</v>
      </c>
      <c r="G105" s="115"/>
      <c r="H105" s="105">
        <v>40931</v>
      </c>
      <c r="I105" s="99">
        <v>41273</v>
      </c>
      <c r="J105" s="99" t="s">
        <v>96</v>
      </c>
      <c r="K105" s="155">
        <v>11</v>
      </c>
      <c r="L105" s="99"/>
      <c r="M105" s="155">
        <v>1040</v>
      </c>
      <c r="N105" s="90"/>
      <c r="O105" s="27">
        <v>600606690</v>
      </c>
      <c r="P105" s="27"/>
      <c r="Q105" s="116"/>
      <c r="R105" s="100"/>
      <c r="S105" s="100"/>
      <c r="T105" s="100"/>
      <c r="U105" s="100"/>
      <c r="V105" s="100"/>
      <c r="W105" s="100"/>
      <c r="X105" s="100"/>
      <c r="Y105" s="100"/>
      <c r="Z105" s="100"/>
    </row>
    <row r="106" spans="1:26" s="101" customFormat="1" x14ac:dyDescent="0.25">
      <c r="A106" s="47"/>
      <c r="B106" s="102"/>
      <c r="C106" s="103" t="s">
        <v>2444</v>
      </c>
      <c r="D106" s="102" t="s">
        <v>189</v>
      </c>
      <c r="E106" s="155">
        <v>155</v>
      </c>
      <c r="F106" s="98" t="s">
        <v>95</v>
      </c>
      <c r="G106" s="97"/>
      <c r="H106" s="105">
        <v>41304</v>
      </c>
      <c r="I106" s="99">
        <v>41639</v>
      </c>
      <c r="J106" s="99" t="s">
        <v>96</v>
      </c>
      <c r="K106" s="155">
        <v>11</v>
      </c>
      <c r="L106" s="99"/>
      <c r="M106" s="155">
        <v>312</v>
      </c>
      <c r="N106" s="90"/>
      <c r="O106" s="27">
        <v>325814816</v>
      </c>
      <c r="P106" s="27"/>
      <c r="Q106" s="116"/>
      <c r="R106" s="100"/>
      <c r="S106" s="100"/>
      <c r="T106" s="100"/>
      <c r="U106" s="100"/>
      <c r="V106" s="100"/>
      <c r="W106" s="100"/>
      <c r="X106" s="100"/>
      <c r="Y106" s="100"/>
      <c r="Z106" s="100"/>
    </row>
    <row r="107" spans="1:26" s="101" customFormat="1" x14ac:dyDescent="0.25">
      <c r="A107" s="47"/>
      <c r="B107" s="102"/>
      <c r="C107" s="103"/>
      <c r="D107" s="102"/>
      <c r="E107" s="155"/>
      <c r="F107" s="98"/>
      <c r="G107" s="97"/>
      <c r="H107" s="105"/>
      <c r="I107" s="99"/>
      <c r="J107" s="99"/>
      <c r="K107" s="155"/>
      <c r="L107" s="99"/>
      <c r="M107" s="155"/>
      <c r="N107" s="90"/>
      <c r="O107" s="27"/>
      <c r="P107" s="27"/>
      <c r="Q107" s="116"/>
      <c r="R107" s="100"/>
      <c r="S107" s="100"/>
      <c r="T107" s="100"/>
      <c r="U107" s="100"/>
      <c r="V107" s="100"/>
      <c r="W107" s="100"/>
      <c r="X107" s="100"/>
      <c r="Y107" s="100"/>
      <c r="Z107" s="100"/>
    </row>
    <row r="108" spans="1:26" s="101" customFormat="1" x14ac:dyDescent="0.25">
      <c r="A108" s="47"/>
      <c r="B108" s="102"/>
      <c r="C108" s="103"/>
      <c r="D108" s="102"/>
      <c r="E108" s="155"/>
      <c r="F108" s="98"/>
      <c r="G108" s="98"/>
      <c r="H108" s="105"/>
      <c r="I108" s="99"/>
      <c r="J108" s="99"/>
      <c r="K108" s="155"/>
      <c r="L108" s="99"/>
      <c r="M108" s="155"/>
      <c r="N108" s="90"/>
      <c r="O108" s="27"/>
      <c r="P108" s="27"/>
      <c r="Q108" s="116"/>
      <c r="R108" s="100"/>
      <c r="S108" s="100"/>
      <c r="T108" s="100"/>
      <c r="U108" s="100"/>
      <c r="V108" s="100"/>
      <c r="W108" s="100"/>
      <c r="X108" s="100"/>
      <c r="Y108" s="100"/>
      <c r="Z108" s="100"/>
    </row>
    <row r="109" spans="1:26" s="101" customFormat="1" x14ac:dyDescent="0.25">
      <c r="A109" s="47">
        <f>+A108+1</f>
        <v>1</v>
      </c>
      <c r="B109" s="102"/>
      <c r="C109" s="103"/>
      <c r="D109" s="102"/>
      <c r="E109" s="155"/>
      <c r="F109" s="98"/>
      <c r="G109" s="98"/>
      <c r="H109" s="98"/>
      <c r="I109" s="99"/>
      <c r="J109" s="99"/>
      <c r="K109" s="99"/>
      <c r="L109" s="99"/>
      <c r="M109" s="155"/>
      <c r="N109" s="90"/>
      <c r="O109" s="27"/>
      <c r="P109" s="27"/>
      <c r="Q109" s="116"/>
      <c r="R109" s="100"/>
      <c r="S109" s="100"/>
      <c r="T109" s="100"/>
      <c r="U109" s="100"/>
      <c r="V109" s="100"/>
      <c r="W109" s="100"/>
      <c r="X109" s="100"/>
      <c r="Y109" s="100"/>
      <c r="Z109" s="100"/>
    </row>
    <row r="110" spans="1:26" s="101" customFormat="1" x14ac:dyDescent="0.25">
      <c r="A110" s="47">
        <f>+A109+1</f>
        <v>2</v>
      </c>
      <c r="B110" s="102"/>
      <c r="C110" s="103"/>
      <c r="D110" s="102"/>
      <c r="E110" s="155"/>
      <c r="F110" s="98"/>
      <c r="G110" s="98"/>
      <c r="H110" s="98"/>
      <c r="I110" s="99"/>
      <c r="J110" s="99"/>
      <c r="K110" s="99"/>
      <c r="L110" s="99"/>
      <c r="M110" s="155"/>
      <c r="N110" s="90"/>
      <c r="O110" s="27"/>
      <c r="P110" s="27"/>
      <c r="Q110" s="116"/>
      <c r="R110" s="100"/>
      <c r="S110" s="100"/>
      <c r="T110" s="100"/>
      <c r="U110" s="100"/>
      <c r="V110" s="100"/>
      <c r="W110" s="100"/>
      <c r="X110" s="100"/>
      <c r="Y110" s="100"/>
      <c r="Z110" s="100"/>
    </row>
    <row r="111" spans="1:26" s="101" customFormat="1" x14ac:dyDescent="0.25">
      <c r="A111" s="47">
        <f>+A110+1</f>
        <v>3</v>
      </c>
      <c r="B111" s="102"/>
      <c r="C111" s="103"/>
      <c r="D111" s="102"/>
      <c r="E111" s="155"/>
      <c r="F111" s="98"/>
      <c r="G111" s="98"/>
      <c r="H111" s="98"/>
      <c r="I111" s="99"/>
      <c r="J111" s="99"/>
      <c r="K111" s="99"/>
      <c r="L111" s="99"/>
      <c r="M111" s="155"/>
      <c r="N111" s="90"/>
      <c r="O111" s="27"/>
      <c r="P111" s="27"/>
      <c r="Q111" s="116"/>
      <c r="R111" s="100"/>
      <c r="S111" s="100"/>
      <c r="T111" s="100"/>
      <c r="U111" s="100"/>
      <c r="V111" s="100"/>
      <c r="W111" s="100"/>
      <c r="X111" s="100"/>
      <c r="Y111" s="100"/>
      <c r="Z111" s="100"/>
    </row>
    <row r="112" spans="1:26" s="101" customFormat="1" x14ac:dyDescent="0.25">
      <c r="A112" s="47">
        <f>+A111+1</f>
        <v>4</v>
      </c>
      <c r="B112" s="102"/>
      <c r="C112" s="103"/>
      <c r="D112" s="102"/>
      <c r="E112" s="155"/>
      <c r="F112" s="98"/>
      <c r="G112" s="98"/>
      <c r="H112" s="98"/>
      <c r="I112" s="99"/>
      <c r="J112" s="99"/>
      <c r="K112" s="99"/>
      <c r="L112" s="99"/>
      <c r="M112" s="155"/>
      <c r="N112" s="90"/>
      <c r="O112" s="27"/>
      <c r="P112" s="27"/>
      <c r="Q112" s="116"/>
      <c r="R112" s="100"/>
      <c r="S112" s="100"/>
      <c r="T112" s="100"/>
      <c r="U112" s="100"/>
      <c r="V112" s="100"/>
      <c r="W112" s="100"/>
      <c r="X112" s="100"/>
      <c r="Y112" s="100"/>
      <c r="Z112" s="100"/>
    </row>
    <row r="113" spans="1:18" s="101" customFormat="1" x14ac:dyDescent="0.25">
      <c r="A113" s="47"/>
      <c r="B113" s="50" t="s">
        <v>16</v>
      </c>
      <c r="C113" s="103"/>
      <c r="D113" s="102"/>
      <c r="E113" s="155"/>
      <c r="F113" s="98"/>
      <c r="G113" s="98"/>
      <c r="H113" s="98"/>
      <c r="I113" s="99"/>
      <c r="J113" s="99"/>
      <c r="K113" s="104">
        <f>SUM(K105:K112)</f>
        <v>22</v>
      </c>
      <c r="L113" s="104">
        <f>SUM(L105:L112)</f>
        <v>0</v>
      </c>
      <c r="M113" s="405">
        <f>SUM(M105:M112)</f>
        <v>1352</v>
      </c>
      <c r="N113" s="104">
        <f>SUM(N105:N112)</f>
        <v>0</v>
      </c>
      <c r="O113" s="27"/>
      <c r="P113" s="27"/>
      <c r="Q113" s="117"/>
    </row>
    <row r="114" spans="1:18" x14ac:dyDescent="0.25">
      <c r="B114" s="30"/>
      <c r="C114" s="30"/>
      <c r="D114" s="30"/>
      <c r="E114" s="31"/>
      <c r="F114" s="30"/>
      <c r="G114" s="30"/>
      <c r="H114" s="30"/>
      <c r="I114" s="30"/>
      <c r="J114" s="30"/>
      <c r="K114" s="30"/>
      <c r="L114" s="30"/>
      <c r="M114" s="30"/>
      <c r="N114" s="30"/>
      <c r="O114" s="30"/>
      <c r="P114" s="30"/>
    </row>
    <row r="115" spans="1:18" ht="18.75" x14ac:dyDescent="0.25">
      <c r="B115" s="59" t="s">
        <v>32</v>
      </c>
      <c r="C115" s="73" t="s">
        <v>2038</v>
      </c>
      <c r="H115" s="32"/>
      <c r="I115" s="32"/>
      <c r="J115" s="32"/>
      <c r="K115" s="32"/>
      <c r="L115" s="32"/>
      <c r="M115" s="32"/>
      <c r="N115" s="30"/>
      <c r="O115" s="30"/>
      <c r="P115" s="30"/>
    </row>
    <row r="117" spans="1:18" ht="15.75" thickBot="1" x14ac:dyDescent="0.3"/>
    <row r="118" spans="1:18" ht="37.15" customHeight="1" thickBot="1" x14ac:dyDescent="0.3">
      <c r="B118" s="76" t="s">
        <v>47</v>
      </c>
      <c r="C118" s="77" t="s">
        <v>48</v>
      </c>
      <c r="D118" s="76" t="s">
        <v>49</v>
      </c>
      <c r="E118" s="77" t="s">
        <v>53</v>
      </c>
    </row>
    <row r="119" spans="1:18" ht="41.45" customHeight="1" x14ac:dyDescent="0.25">
      <c r="B119" s="67" t="s">
        <v>86</v>
      </c>
      <c r="C119" s="70">
        <v>20</v>
      </c>
      <c r="D119" s="70">
        <v>0</v>
      </c>
      <c r="E119" s="467">
        <f>+D119+D120+D121</f>
        <v>40</v>
      </c>
    </row>
    <row r="120" spans="1:18" x14ac:dyDescent="0.25">
      <c r="B120" s="67" t="s">
        <v>87</v>
      </c>
      <c r="C120" s="430">
        <v>30</v>
      </c>
      <c r="D120" s="422">
        <v>0</v>
      </c>
      <c r="E120" s="468"/>
    </row>
    <row r="121" spans="1:18" ht="15.75" thickBot="1" x14ac:dyDescent="0.3">
      <c r="B121" s="67" t="s">
        <v>88</v>
      </c>
      <c r="C121" s="72">
        <v>40</v>
      </c>
      <c r="D121" s="72">
        <v>40</v>
      </c>
      <c r="E121" s="469"/>
    </row>
    <row r="123" spans="1:18" ht="15.75" thickBot="1" x14ac:dyDescent="0.3"/>
    <row r="124" spans="1:18" ht="27" thickBot="1" x14ac:dyDescent="0.3">
      <c r="B124" s="449" t="s">
        <v>50</v>
      </c>
      <c r="C124" s="450"/>
      <c r="D124" s="450"/>
      <c r="E124" s="450"/>
      <c r="F124" s="450"/>
      <c r="G124" s="450"/>
      <c r="H124" s="450"/>
      <c r="I124" s="450"/>
      <c r="J124" s="450"/>
      <c r="K124" s="450"/>
      <c r="L124" s="450"/>
      <c r="M124" s="450"/>
      <c r="N124" s="451"/>
    </row>
    <row r="126" spans="1:18"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8" ht="60.75" customHeight="1" x14ac:dyDescent="0.25">
      <c r="B127" s="190" t="s">
        <v>510</v>
      </c>
      <c r="C127" s="273"/>
      <c r="D127" s="191"/>
      <c r="E127" s="191"/>
      <c r="F127" s="191"/>
      <c r="G127" s="191"/>
      <c r="H127" s="191"/>
      <c r="I127" s="4"/>
      <c r="J127" s="191" t="s">
        <v>482</v>
      </c>
      <c r="K127" s="144" t="s">
        <v>527</v>
      </c>
      <c r="L127" s="4" t="s">
        <v>528</v>
      </c>
      <c r="M127" s="422"/>
      <c r="N127" s="422"/>
      <c r="O127" s="422"/>
      <c r="P127" s="463"/>
      <c r="Q127" s="463"/>
      <c r="R127" s="95"/>
    </row>
    <row r="128" spans="1:18" ht="60.75" customHeight="1" x14ac:dyDescent="0.25">
      <c r="B128" s="190" t="s">
        <v>92</v>
      </c>
      <c r="C128" s="273"/>
      <c r="D128" s="191"/>
      <c r="E128" s="191"/>
      <c r="F128" s="191"/>
      <c r="G128" s="191"/>
      <c r="H128" s="191"/>
      <c r="I128" s="4"/>
      <c r="J128" s="191"/>
      <c r="K128" s="144"/>
      <c r="L128" s="4"/>
      <c r="M128" s="422"/>
      <c r="N128" s="422"/>
      <c r="O128" s="422"/>
      <c r="P128" s="422"/>
      <c r="Q128" s="422"/>
      <c r="R128" s="95"/>
    </row>
    <row r="129" spans="2:18" ht="33.6" customHeight="1" x14ac:dyDescent="0.25">
      <c r="B129" s="190" t="s">
        <v>93</v>
      </c>
      <c r="C129" s="273"/>
      <c r="D129" s="191"/>
      <c r="E129" s="191"/>
      <c r="F129" s="191"/>
      <c r="G129" s="191"/>
      <c r="H129" s="191"/>
      <c r="I129" s="4"/>
      <c r="J129" s="191"/>
      <c r="K129" s="4"/>
      <c r="L129" s="4"/>
      <c r="M129" s="422"/>
      <c r="N129" s="422"/>
      <c r="O129" s="422"/>
      <c r="P129" s="463"/>
      <c r="Q129" s="463"/>
      <c r="R129" s="95"/>
    </row>
    <row r="132" spans="2:18" ht="15.75" thickBot="1" x14ac:dyDescent="0.3"/>
    <row r="133" spans="2:18" ht="54" customHeight="1" x14ac:dyDescent="0.25">
      <c r="B133" s="112" t="s">
        <v>33</v>
      </c>
      <c r="C133" s="112" t="s">
        <v>47</v>
      </c>
      <c r="D133" s="108" t="s">
        <v>48</v>
      </c>
      <c r="E133" s="112" t="s">
        <v>49</v>
      </c>
      <c r="F133" s="77" t="s">
        <v>54</v>
      </c>
      <c r="G133" s="82"/>
    </row>
    <row r="134" spans="2:18" ht="120.75" customHeight="1" x14ac:dyDescent="0.2">
      <c r="B134" s="470" t="s">
        <v>51</v>
      </c>
      <c r="C134" s="6" t="s">
        <v>89</v>
      </c>
      <c r="D134" s="422">
        <v>25</v>
      </c>
      <c r="E134" s="422"/>
      <c r="F134" s="471"/>
      <c r="G134" s="83"/>
    </row>
    <row r="135" spans="2:18" ht="76.150000000000006" customHeight="1" x14ac:dyDescent="0.2">
      <c r="B135" s="470"/>
      <c r="C135" s="6" t="s">
        <v>90</v>
      </c>
      <c r="D135" s="419">
        <v>25</v>
      </c>
      <c r="E135" s="422"/>
      <c r="F135" s="472"/>
      <c r="G135" s="83"/>
    </row>
    <row r="136" spans="2:18" ht="69" customHeight="1" x14ac:dyDescent="0.2">
      <c r="B136" s="470"/>
      <c r="C136" s="6" t="s">
        <v>91</v>
      </c>
      <c r="D136" s="422">
        <v>10</v>
      </c>
      <c r="E136" s="422"/>
      <c r="F136" s="473"/>
      <c r="G136" s="83"/>
    </row>
    <row r="137" spans="2:18" x14ac:dyDescent="0.25">
      <c r="C137" s="92"/>
    </row>
    <row r="140" spans="2:18" x14ac:dyDescent="0.25">
      <c r="B140" s="110" t="s">
        <v>55</v>
      </c>
    </row>
    <row r="143" spans="2:18" x14ac:dyDescent="0.25">
      <c r="B143" s="113" t="s">
        <v>33</v>
      </c>
      <c r="C143" s="113" t="s">
        <v>56</v>
      </c>
      <c r="D143" s="112" t="s">
        <v>49</v>
      </c>
      <c r="E143" s="112" t="s">
        <v>16</v>
      </c>
    </row>
    <row r="144" spans="2:18" ht="28.5" x14ac:dyDescent="0.25">
      <c r="B144" s="93" t="s">
        <v>57</v>
      </c>
      <c r="C144" s="94">
        <v>40</v>
      </c>
      <c r="D144" s="422"/>
      <c r="E144" s="446"/>
    </row>
    <row r="145" spans="2:5" ht="42.75" x14ac:dyDescent="0.25">
      <c r="B145" s="93" t="s">
        <v>58</v>
      </c>
      <c r="C145" s="94">
        <v>60</v>
      </c>
      <c r="D145" s="422"/>
      <c r="E145" s="447"/>
    </row>
  </sheetData>
  <mergeCells count="42">
    <mergeCell ref="C9:N9"/>
    <mergeCell ref="B2:P2"/>
    <mergeCell ref="B4:P4"/>
    <mergeCell ref="C6:N6"/>
    <mergeCell ref="C7:N7"/>
    <mergeCell ref="C8:N8"/>
    <mergeCell ref="D59:E59"/>
    <mergeCell ref="C63:N63"/>
    <mergeCell ref="B65:N65"/>
    <mergeCell ref="O68:P68"/>
    <mergeCell ref="O70:P70"/>
    <mergeCell ref="O71:P71"/>
    <mergeCell ref="D94:E94"/>
    <mergeCell ref="D95:E95"/>
    <mergeCell ref="O72:P72"/>
    <mergeCell ref="C10:E10"/>
    <mergeCell ref="B14:C21"/>
    <mergeCell ref="B22:C22"/>
    <mergeCell ref="E40:E41"/>
    <mergeCell ref="M45:N45"/>
    <mergeCell ref="B59:B60"/>
    <mergeCell ref="C59:C60"/>
    <mergeCell ref="B98:P98"/>
    <mergeCell ref="O73:P73"/>
    <mergeCell ref="O74:P74"/>
    <mergeCell ref="O75:P75"/>
    <mergeCell ref="B81:N81"/>
    <mergeCell ref="J86:L86"/>
    <mergeCell ref="P86:Q86"/>
    <mergeCell ref="P87:Q87"/>
    <mergeCell ref="P88:Q88"/>
    <mergeCell ref="B91:N91"/>
    <mergeCell ref="P129:Q129"/>
    <mergeCell ref="B134:B136"/>
    <mergeCell ref="F134:F136"/>
    <mergeCell ref="E144:E145"/>
    <mergeCell ref="B101:N101"/>
    <mergeCell ref="E119:E121"/>
    <mergeCell ref="B124:N124"/>
    <mergeCell ref="J126:L126"/>
    <mergeCell ref="P126:Q126"/>
    <mergeCell ref="P127:Q127"/>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B40" zoomScale="90" zoomScaleNormal="90" workbookViewId="0">
      <selection activeCell="B65" sqref="B65:N65"/>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2439</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2457</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44</v>
      </c>
      <c r="E15" s="36">
        <v>149640590</v>
      </c>
      <c r="F15" s="212">
        <v>55</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149640590</v>
      </c>
      <c r="F22" s="212">
        <f>SUM(F15:F21)</f>
        <v>55</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44</v>
      </c>
      <c r="D24" s="42"/>
      <c r="E24" s="45">
        <f>E22</f>
        <v>149640590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t="s">
        <v>110</v>
      </c>
      <c r="D30" s="109"/>
      <c r="E30" s="92"/>
      <c r="F30" s="92"/>
      <c r="G30" s="92"/>
      <c r="H30" s="92"/>
      <c r="I30" s="95"/>
      <c r="J30" s="95"/>
      <c r="K30" s="95"/>
      <c r="L30" s="95"/>
      <c r="M30" s="95"/>
      <c r="N30" s="96"/>
    </row>
    <row r="31" spans="1:14" x14ac:dyDescent="0.25">
      <c r="A31" s="87"/>
      <c r="B31" s="109" t="s">
        <v>98</v>
      </c>
      <c r="C31" s="422" t="s">
        <v>110</v>
      </c>
      <c r="D31" s="109"/>
      <c r="E31" s="92"/>
      <c r="F31" s="92"/>
      <c r="G31" s="92"/>
      <c r="H31" s="92"/>
      <c r="I31" s="95"/>
      <c r="J31" s="95"/>
      <c r="K31" s="95"/>
      <c r="L31" s="95"/>
      <c r="M31" s="95"/>
      <c r="N31" s="96"/>
    </row>
    <row r="32" spans="1:14" x14ac:dyDescent="0.25">
      <c r="A32" s="87"/>
      <c r="B32" s="109" t="s">
        <v>99</v>
      </c>
      <c r="C32" s="422" t="s">
        <v>110</v>
      </c>
      <c r="D32" s="109"/>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v>40</v>
      </c>
      <c r="E40" s="446">
        <f>+D40+D41</f>
        <v>40</v>
      </c>
      <c r="F40" s="92"/>
      <c r="G40" s="92"/>
      <c r="H40" s="92"/>
      <c r="I40" s="95"/>
      <c r="J40" s="95"/>
      <c r="K40" s="95"/>
      <c r="L40" s="95"/>
      <c r="M40" s="95"/>
      <c r="N40" s="96"/>
    </row>
    <row r="41" spans="1:17" ht="42.75" x14ac:dyDescent="0.25">
      <c r="A41" s="87"/>
      <c r="B41" s="93" t="s">
        <v>103</v>
      </c>
      <c r="C41" s="94">
        <v>60</v>
      </c>
      <c r="D41" s="422"/>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102" t="s">
        <v>2439</v>
      </c>
      <c r="C49" s="103" t="s">
        <v>2432</v>
      </c>
      <c r="D49" s="102" t="s">
        <v>189</v>
      </c>
      <c r="E49" s="124">
        <v>463</v>
      </c>
      <c r="F49" s="98" t="s">
        <v>95</v>
      </c>
      <c r="G49" s="115">
        <v>1</v>
      </c>
      <c r="H49" s="105">
        <v>41260</v>
      </c>
      <c r="I49" s="99">
        <v>42004</v>
      </c>
      <c r="J49" s="99" t="s">
        <v>96</v>
      </c>
      <c r="K49" s="90">
        <v>21</v>
      </c>
      <c r="L49" s="99"/>
      <c r="M49" s="90">
        <v>100</v>
      </c>
      <c r="N49" s="90"/>
      <c r="O49" s="27">
        <v>491325428</v>
      </c>
      <c r="P49" s="27"/>
      <c r="Q49" s="116"/>
      <c r="R49" s="100"/>
      <c r="S49" s="100"/>
      <c r="T49" s="100"/>
      <c r="U49" s="100"/>
      <c r="V49" s="100"/>
      <c r="W49" s="100"/>
      <c r="X49" s="100"/>
      <c r="Y49" s="100"/>
      <c r="Z49" s="100"/>
    </row>
    <row r="50" spans="1:26" s="101" customFormat="1" ht="45" x14ac:dyDescent="0.25">
      <c r="A50" s="47">
        <f>+A49+1</f>
        <v>2</v>
      </c>
      <c r="B50" s="102"/>
      <c r="C50" s="103" t="s">
        <v>2432</v>
      </c>
      <c r="D50" s="102" t="s">
        <v>189</v>
      </c>
      <c r="E50" s="124">
        <v>102</v>
      </c>
      <c r="F50" s="98" t="s">
        <v>95</v>
      </c>
      <c r="G50" s="97">
        <v>1</v>
      </c>
      <c r="H50" s="105">
        <v>40192</v>
      </c>
      <c r="I50" s="99">
        <v>40543</v>
      </c>
      <c r="J50" s="99" t="s">
        <v>96</v>
      </c>
      <c r="K50" s="90">
        <v>11</v>
      </c>
      <c r="L50" s="99"/>
      <c r="M50" s="90">
        <v>182</v>
      </c>
      <c r="N50" s="90"/>
      <c r="O50" s="27">
        <v>60511657</v>
      </c>
      <c r="P50" s="27"/>
      <c r="Q50" s="116"/>
      <c r="R50" s="100"/>
      <c r="S50" s="100"/>
      <c r="T50" s="100"/>
      <c r="U50" s="100"/>
      <c r="V50" s="100"/>
      <c r="W50" s="100"/>
      <c r="X50" s="100"/>
      <c r="Y50" s="100"/>
      <c r="Z50" s="100"/>
    </row>
    <row r="51" spans="1:26" s="101" customFormat="1" x14ac:dyDescent="0.25">
      <c r="A51" s="47">
        <f>+A50+1</f>
        <v>3</v>
      </c>
      <c r="B51" s="102"/>
      <c r="C51" s="524"/>
      <c r="D51" s="102"/>
      <c r="E51" s="124"/>
      <c r="F51" s="98"/>
      <c r="G51" s="98"/>
      <c r="H51" s="105"/>
      <c r="I51" s="99"/>
      <c r="J51" s="99"/>
      <c r="K51" s="90"/>
      <c r="L51" s="99"/>
      <c r="M51" s="90"/>
      <c r="N51" s="90"/>
      <c r="O51" s="27"/>
      <c r="P51" s="27"/>
      <c r="Q51" s="116"/>
      <c r="R51" s="100"/>
      <c r="S51" s="100"/>
      <c r="T51" s="100"/>
      <c r="U51" s="100"/>
      <c r="V51" s="100"/>
      <c r="W51" s="100"/>
      <c r="X51" s="100"/>
      <c r="Y51" s="100"/>
      <c r="Z51" s="100"/>
    </row>
    <row r="52" spans="1:26" s="101" customFormat="1" x14ac:dyDescent="0.25">
      <c r="A52" s="47">
        <f>+A51+1</f>
        <v>4</v>
      </c>
      <c r="B52" s="102"/>
      <c r="C52" s="524"/>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+A52+1</f>
        <v>5</v>
      </c>
      <c r="B53" s="102"/>
      <c r="C53" s="524"/>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+A53+1</f>
        <v>6</v>
      </c>
      <c r="B54" s="102"/>
      <c r="C54" s="524"/>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+A54+1</f>
        <v>7</v>
      </c>
      <c r="B55" s="102"/>
      <c r="C55" s="524"/>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+A55+1</f>
        <v>8</v>
      </c>
      <c r="B56" s="102"/>
      <c r="C56" s="524"/>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SUM(K49:K56)</f>
        <v>32</v>
      </c>
      <c r="L57" s="104">
        <f>SUM(L49:L56)</f>
        <v>0</v>
      </c>
      <c r="M57" s="114">
        <f>SUM(M49:M56)</f>
        <v>282</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t="s">
        <v>2408</v>
      </c>
      <c r="D61" s="430" t="s">
        <v>110</v>
      </c>
      <c r="E61" s="58"/>
      <c r="F61" s="32"/>
      <c r="G61" s="32"/>
      <c r="H61" s="32"/>
      <c r="I61" s="32"/>
      <c r="J61" s="32"/>
      <c r="K61" s="32"/>
      <c r="L61" s="32"/>
      <c r="M61" s="32"/>
    </row>
    <row r="62" spans="1:26" s="30" customFormat="1" ht="30" customHeight="1" x14ac:dyDescent="0.25">
      <c r="B62" s="59" t="s">
        <v>25</v>
      </c>
      <c r="C62" s="60" t="s">
        <v>2456</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45" x14ac:dyDescent="0.25">
      <c r="B69" s="419" t="s">
        <v>2448</v>
      </c>
      <c r="C69" s="419" t="s">
        <v>114</v>
      </c>
      <c r="D69" s="431" t="s">
        <v>2455</v>
      </c>
      <c r="E69" s="4">
        <v>55</v>
      </c>
      <c r="F69" s="4"/>
      <c r="G69" s="4"/>
      <c r="H69" s="4"/>
      <c r="I69" s="4"/>
      <c r="J69" s="4" t="s">
        <v>95</v>
      </c>
      <c r="K69" s="422" t="s">
        <v>95</v>
      </c>
      <c r="L69" s="422" t="s">
        <v>95</v>
      </c>
      <c r="M69" s="422" t="s">
        <v>95</v>
      </c>
      <c r="N69" s="422" t="s">
        <v>95</v>
      </c>
      <c r="O69" s="457" t="s">
        <v>2454</v>
      </c>
      <c r="P69" s="458"/>
      <c r="Q69" s="422"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22"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52.5" customHeight="1" x14ac:dyDescent="0.25">
      <c r="A105" s="47">
        <v>1</v>
      </c>
      <c r="B105" s="102"/>
      <c r="C105" s="103" t="s">
        <v>2432</v>
      </c>
      <c r="D105" s="102" t="s">
        <v>189</v>
      </c>
      <c r="E105" s="155">
        <v>294</v>
      </c>
      <c r="F105" s="97" t="s">
        <v>95</v>
      </c>
      <c r="G105" s="115"/>
      <c r="H105" s="105">
        <v>40939</v>
      </c>
      <c r="I105" s="99">
        <v>41090</v>
      </c>
      <c r="J105" s="99" t="s">
        <v>96</v>
      </c>
      <c r="K105" s="155">
        <v>5</v>
      </c>
      <c r="L105" s="99"/>
      <c r="M105" s="90">
        <v>104</v>
      </c>
      <c r="N105" s="90"/>
      <c r="O105" s="27">
        <v>92183243</v>
      </c>
      <c r="P105" s="27"/>
      <c r="Q105" s="116"/>
      <c r="R105" s="100"/>
      <c r="S105" s="100"/>
      <c r="T105" s="100"/>
      <c r="U105" s="100"/>
      <c r="V105" s="100"/>
      <c r="W105" s="100"/>
      <c r="X105" s="100"/>
      <c r="Y105" s="100"/>
      <c r="Z105" s="100"/>
    </row>
    <row r="106" spans="1:26" s="101" customFormat="1" ht="45" x14ac:dyDescent="0.25">
      <c r="A106" s="47"/>
      <c r="B106" s="102"/>
      <c r="C106" s="103" t="s">
        <v>2432</v>
      </c>
      <c r="D106" s="102" t="s">
        <v>189</v>
      </c>
      <c r="E106" s="155">
        <v>205</v>
      </c>
      <c r="F106" s="98" t="s">
        <v>95</v>
      </c>
      <c r="G106" s="97"/>
      <c r="H106" s="105">
        <v>41305</v>
      </c>
      <c r="I106" s="99">
        <v>41629</v>
      </c>
      <c r="J106" s="99" t="s">
        <v>96</v>
      </c>
      <c r="K106" s="155">
        <v>11</v>
      </c>
      <c r="L106" s="99"/>
      <c r="M106" s="90">
        <v>871</v>
      </c>
      <c r="N106" s="90"/>
      <c r="O106" s="27">
        <v>805824768</v>
      </c>
      <c r="P106" s="27"/>
      <c r="Q106" s="116"/>
      <c r="R106" s="100"/>
      <c r="S106" s="100"/>
      <c r="T106" s="100"/>
      <c r="U106" s="100"/>
      <c r="V106" s="100"/>
      <c r="W106" s="100"/>
      <c r="X106" s="100"/>
      <c r="Y106" s="100"/>
      <c r="Z106" s="100"/>
    </row>
    <row r="107" spans="1:26" s="101" customFormat="1" x14ac:dyDescent="0.25">
      <c r="A107" s="47"/>
      <c r="B107" s="102"/>
      <c r="C107" s="103"/>
      <c r="D107" s="102"/>
      <c r="E107" s="155"/>
      <c r="F107" s="98"/>
      <c r="G107" s="97"/>
      <c r="H107" s="105"/>
      <c r="I107" s="99"/>
      <c r="J107" s="99"/>
      <c r="K107" s="155"/>
      <c r="L107" s="99"/>
      <c r="M107" s="90"/>
      <c r="N107" s="90"/>
      <c r="O107" s="27"/>
      <c r="P107" s="27"/>
      <c r="Q107" s="116"/>
      <c r="R107" s="100"/>
      <c r="S107" s="100"/>
      <c r="T107" s="100"/>
      <c r="U107" s="100"/>
      <c r="V107" s="100"/>
      <c r="W107" s="100"/>
      <c r="X107" s="100"/>
      <c r="Y107" s="100"/>
      <c r="Z107" s="100"/>
    </row>
    <row r="108" spans="1:26" s="101" customFormat="1" x14ac:dyDescent="0.25">
      <c r="A108" s="47"/>
      <c r="B108" s="102"/>
      <c r="C108" s="103"/>
      <c r="D108" s="102"/>
      <c r="E108" s="155"/>
      <c r="F108" s="98"/>
      <c r="G108" s="98"/>
      <c r="H108" s="105"/>
      <c r="I108" s="99"/>
      <c r="J108" s="99"/>
      <c r="K108" s="155"/>
      <c r="L108" s="99"/>
      <c r="M108" s="90"/>
      <c r="N108" s="90"/>
      <c r="O108" s="27"/>
      <c r="P108" s="27"/>
      <c r="Q108" s="116"/>
      <c r="R108" s="100"/>
      <c r="S108" s="100"/>
      <c r="T108" s="100"/>
      <c r="U108" s="100"/>
      <c r="V108" s="100"/>
      <c r="W108" s="100"/>
      <c r="X108" s="100"/>
      <c r="Y108" s="100"/>
      <c r="Z108" s="100"/>
    </row>
    <row r="109" spans="1:26" s="101" customFormat="1" x14ac:dyDescent="0.25">
      <c r="A109" s="47">
        <f>+A108+1</f>
        <v>1</v>
      </c>
      <c r="B109" s="102"/>
      <c r="C109" s="103"/>
      <c r="D109" s="102"/>
      <c r="E109" s="155"/>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+A109+1</f>
        <v>2</v>
      </c>
      <c r="B110" s="102"/>
      <c r="C110" s="103"/>
      <c r="D110" s="102"/>
      <c r="E110" s="155"/>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+A110+1</f>
        <v>3</v>
      </c>
      <c r="B111" s="102"/>
      <c r="C111" s="103"/>
      <c r="D111" s="102"/>
      <c r="E111" s="155"/>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+A111+1</f>
        <v>4</v>
      </c>
      <c r="B112" s="102"/>
      <c r="C112" s="103"/>
      <c r="D112" s="102"/>
      <c r="E112" s="155"/>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8" s="101" customFormat="1" x14ac:dyDescent="0.25">
      <c r="A113" s="47"/>
      <c r="B113" s="50" t="s">
        <v>16</v>
      </c>
      <c r="C113" s="103"/>
      <c r="D113" s="102"/>
      <c r="E113" s="155"/>
      <c r="F113" s="98"/>
      <c r="G113" s="98"/>
      <c r="H113" s="98"/>
      <c r="I113" s="99"/>
      <c r="J113" s="99"/>
      <c r="K113" s="104">
        <f>SUM(K105:K112)</f>
        <v>16</v>
      </c>
      <c r="L113" s="104">
        <f>SUM(L105:L112)</f>
        <v>0</v>
      </c>
      <c r="M113" s="114">
        <f>SUM(M105:M112)</f>
        <v>975</v>
      </c>
      <c r="N113" s="104">
        <f>SUM(N105:N112)</f>
        <v>0</v>
      </c>
      <c r="O113" s="27"/>
      <c r="P113" s="27"/>
      <c r="Q113" s="117"/>
    </row>
    <row r="114" spans="1:18" x14ac:dyDescent="0.25">
      <c r="B114" s="30"/>
      <c r="C114" s="30"/>
      <c r="D114" s="30"/>
      <c r="E114" s="31"/>
      <c r="F114" s="30"/>
      <c r="G114" s="30"/>
      <c r="H114" s="30"/>
      <c r="I114" s="30"/>
      <c r="J114" s="30"/>
      <c r="K114" s="30"/>
      <c r="L114" s="30"/>
      <c r="M114" s="30"/>
      <c r="N114" s="30"/>
      <c r="O114" s="30"/>
      <c r="P114" s="30"/>
    </row>
    <row r="115" spans="1:18" ht="18.75" x14ac:dyDescent="0.25">
      <c r="B115" s="59" t="s">
        <v>32</v>
      </c>
      <c r="C115" s="73" t="s">
        <v>2453</v>
      </c>
      <c r="H115" s="32"/>
      <c r="I115" s="32"/>
      <c r="J115" s="32"/>
      <c r="K115" s="32"/>
      <c r="L115" s="32"/>
      <c r="M115" s="32"/>
      <c r="N115" s="30"/>
      <c r="O115" s="30"/>
      <c r="P115" s="30"/>
    </row>
    <row r="117" spans="1:18" ht="15.75" thickBot="1" x14ac:dyDescent="0.3"/>
    <row r="118" spans="1:18" ht="37.15" customHeight="1" thickBot="1" x14ac:dyDescent="0.3">
      <c r="B118" s="76" t="s">
        <v>47</v>
      </c>
      <c r="C118" s="77" t="s">
        <v>48</v>
      </c>
      <c r="D118" s="76" t="s">
        <v>49</v>
      </c>
      <c r="E118" s="77" t="s">
        <v>53</v>
      </c>
    </row>
    <row r="119" spans="1:18" ht="41.45" customHeight="1" x14ac:dyDescent="0.25">
      <c r="B119" s="67" t="s">
        <v>86</v>
      </c>
      <c r="C119" s="70">
        <v>20</v>
      </c>
      <c r="D119" s="70">
        <v>0</v>
      </c>
      <c r="E119" s="467">
        <f>+D119+D120+D121</f>
        <v>30</v>
      </c>
    </row>
    <row r="120" spans="1:18" x14ac:dyDescent="0.25">
      <c r="B120" s="67" t="s">
        <v>87</v>
      </c>
      <c r="C120" s="430">
        <v>30</v>
      </c>
      <c r="D120" s="422">
        <v>30</v>
      </c>
      <c r="E120" s="468"/>
    </row>
    <row r="121" spans="1:18" ht="15.75" thickBot="1" x14ac:dyDescent="0.3">
      <c r="B121" s="67" t="s">
        <v>88</v>
      </c>
      <c r="C121" s="72">
        <v>40</v>
      </c>
      <c r="D121" s="72">
        <v>0</v>
      </c>
      <c r="E121" s="469"/>
    </row>
    <row r="123" spans="1:18" ht="15.75" thickBot="1" x14ac:dyDescent="0.3"/>
    <row r="124" spans="1:18" ht="27" thickBot="1" x14ac:dyDescent="0.3">
      <c r="B124" s="449" t="s">
        <v>50</v>
      </c>
      <c r="C124" s="450"/>
      <c r="D124" s="450"/>
      <c r="E124" s="450"/>
      <c r="F124" s="450"/>
      <c r="G124" s="450"/>
      <c r="H124" s="450"/>
      <c r="I124" s="450"/>
      <c r="J124" s="450"/>
      <c r="K124" s="450"/>
      <c r="L124" s="450"/>
      <c r="M124" s="450"/>
      <c r="N124" s="451"/>
    </row>
    <row r="126" spans="1:18"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8" ht="60.75" customHeight="1" x14ac:dyDescent="0.25">
      <c r="B127" s="190" t="s">
        <v>510</v>
      </c>
      <c r="C127" s="273"/>
      <c r="D127" s="191"/>
      <c r="E127" s="191"/>
      <c r="F127" s="191"/>
      <c r="G127" s="191"/>
      <c r="H127" s="191"/>
      <c r="I127" s="4"/>
      <c r="J127" s="191" t="s">
        <v>482</v>
      </c>
      <c r="K127" s="144" t="s">
        <v>527</v>
      </c>
      <c r="L127" s="4" t="s">
        <v>528</v>
      </c>
      <c r="M127" s="422"/>
      <c r="N127" s="422"/>
      <c r="O127" s="422"/>
      <c r="P127" s="463"/>
      <c r="Q127" s="463"/>
      <c r="R127" s="95"/>
    </row>
    <row r="128" spans="1:18" ht="60.75" customHeight="1" x14ac:dyDescent="0.25">
      <c r="B128" s="190" t="s">
        <v>92</v>
      </c>
      <c r="C128" s="273"/>
      <c r="D128" s="191"/>
      <c r="E128" s="191"/>
      <c r="F128" s="191"/>
      <c r="G128" s="191"/>
      <c r="H128" s="191"/>
      <c r="I128" s="4"/>
      <c r="J128" s="191"/>
      <c r="K128" s="144"/>
      <c r="L128" s="4"/>
      <c r="M128" s="422"/>
      <c r="N128" s="422"/>
      <c r="O128" s="422"/>
      <c r="P128" s="422"/>
      <c r="Q128" s="422"/>
      <c r="R128" s="95"/>
    </row>
    <row r="129" spans="2:18" ht="33.6" customHeight="1" x14ac:dyDescent="0.25">
      <c r="B129" s="190" t="s">
        <v>93</v>
      </c>
      <c r="C129" s="273"/>
      <c r="D129" s="191"/>
      <c r="E129" s="191"/>
      <c r="F129" s="191"/>
      <c r="G129" s="191"/>
      <c r="H129" s="191"/>
      <c r="I129" s="4"/>
      <c r="J129" s="191"/>
      <c r="K129" s="4"/>
      <c r="L129" s="4"/>
      <c r="M129" s="422"/>
      <c r="N129" s="422"/>
      <c r="O129" s="422"/>
      <c r="P129" s="463"/>
      <c r="Q129" s="463"/>
      <c r="R129" s="95"/>
    </row>
    <row r="132" spans="2:18" ht="15.75" thickBot="1" x14ac:dyDescent="0.3"/>
    <row r="133" spans="2:18" ht="54" customHeight="1" x14ac:dyDescent="0.25">
      <c r="B133" s="112" t="s">
        <v>33</v>
      </c>
      <c r="C133" s="112" t="s">
        <v>47</v>
      </c>
      <c r="D133" s="108" t="s">
        <v>48</v>
      </c>
      <c r="E133" s="112" t="s">
        <v>49</v>
      </c>
      <c r="F133" s="77" t="s">
        <v>54</v>
      </c>
      <c r="G133" s="82"/>
    </row>
    <row r="134" spans="2:18" ht="120.75" customHeight="1" x14ac:dyDescent="0.2">
      <c r="B134" s="470" t="s">
        <v>51</v>
      </c>
      <c r="C134" s="6" t="s">
        <v>89</v>
      </c>
      <c r="D134" s="422">
        <v>25</v>
      </c>
      <c r="E134" s="422"/>
      <c r="F134" s="471"/>
      <c r="G134" s="83"/>
    </row>
    <row r="135" spans="2:18" ht="76.150000000000006" customHeight="1" x14ac:dyDescent="0.2">
      <c r="B135" s="470"/>
      <c r="C135" s="6" t="s">
        <v>90</v>
      </c>
      <c r="D135" s="419">
        <v>25</v>
      </c>
      <c r="E135" s="422"/>
      <c r="F135" s="472"/>
      <c r="G135" s="83"/>
    </row>
    <row r="136" spans="2:18" ht="69" customHeight="1" x14ac:dyDescent="0.2">
      <c r="B136" s="470"/>
      <c r="C136" s="6" t="s">
        <v>91</v>
      </c>
      <c r="D136" s="422">
        <v>10</v>
      </c>
      <c r="E136" s="422"/>
      <c r="F136" s="473"/>
      <c r="G136" s="83"/>
    </row>
    <row r="137" spans="2:18" x14ac:dyDescent="0.25">
      <c r="C137" s="92"/>
    </row>
    <row r="140" spans="2:18" x14ac:dyDescent="0.25">
      <c r="B140" s="110" t="s">
        <v>55</v>
      </c>
    </row>
    <row r="143" spans="2:18" x14ac:dyDescent="0.25">
      <c r="B143" s="113" t="s">
        <v>33</v>
      </c>
      <c r="C143" s="113" t="s">
        <v>56</v>
      </c>
      <c r="D143" s="112" t="s">
        <v>49</v>
      </c>
      <c r="E143" s="112" t="s">
        <v>16</v>
      </c>
    </row>
    <row r="144" spans="2:18" ht="28.5" x14ac:dyDescent="0.25">
      <c r="B144" s="93" t="s">
        <v>57</v>
      </c>
      <c r="C144" s="94">
        <v>40</v>
      </c>
      <c r="D144" s="422">
        <f>+E119</f>
        <v>30</v>
      </c>
      <c r="E144" s="446">
        <f>+D144+D145</f>
        <v>65</v>
      </c>
    </row>
    <row r="145" spans="2:5" ht="42.75" x14ac:dyDescent="0.25">
      <c r="B145" s="93" t="s">
        <v>58</v>
      </c>
      <c r="C145" s="94">
        <v>60</v>
      </c>
      <c r="D145" s="422">
        <v>35</v>
      </c>
      <c r="E145" s="447"/>
    </row>
  </sheetData>
  <mergeCells count="43">
    <mergeCell ref="O70:P70"/>
    <mergeCell ref="C9:N9"/>
    <mergeCell ref="B2:P2"/>
    <mergeCell ref="B4:P4"/>
    <mergeCell ref="C6:N6"/>
    <mergeCell ref="C7:N7"/>
    <mergeCell ref="C8:N8"/>
    <mergeCell ref="C59:C60"/>
    <mergeCell ref="D59:E59"/>
    <mergeCell ref="C63:N63"/>
    <mergeCell ref="B65:N65"/>
    <mergeCell ref="O68:P68"/>
    <mergeCell ref="O69:P69"/>
    <mergeCell ref="B91:N91"/>
    <mergeCell ref="D94:E94"/>
    <mergeCell ref="D95:E95"/>
    <mergeCell ref="O71:P71"/>
    <mergeCell ref="C10:E10"/>
    <mergeCell ref="B14:C21"/>
    <mergeCell ref="B22:C22"/>
    <mergeCell ref="E40:E41"/>
    <mergeCell ref="M45:N45"/>
    <mergeCell ref="B59:B60"/>
    <mergeCell ref="B98:P98"/>
    <mergeCell ref="O72:P72"/>
    <mergeCell ref="O73:P73"/>
    <mergeCell ref="O74:P74"/>
    <mergeCell ref="O75:P75"/>
    <mergeCell ref="B81:N81"/>
    <mergeCell ref="J86:L86"/>
    <mergeCell ref="P86:Q86"/>
    <mergeCell ref="P87:Q87"/>
    <mergeCell ref="P88:Q88"/>
    <mergeCell ref="P129:Q129"/>
    <mergeCell ref="B134:B136"/>
    <mergeCell ref="F134:F136"/>
    <mergeCell ref="E144:E145"/>
    <mergeCell ref="B101:N101"/>
    <mergeCell ref="E119:E121"/>
    <mergeCell ref="B124:N124"/>
    <mergeCell ref="J126:L126"/>
    <mergeCell ref="P126:Q126"/>
    <mergeCell ref="P127:Q127"/>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3"/>
  <sheetViews>
    <sheetView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595</v>
      </c>
      <c r="D6" s="439"/>
      <c r="E6" s="439"/>
      <c r="F6" s="439"/>
      <c r="G6" s="439"/>
      <c r="H6" s="439"/>
      <c r="I6" s="439"/>
      <c r="J6" s="439"/>
      <c r="K6" s="439"/>
      <c r="L6" s="439"/>
      <c r="M6" s="439"/>
      <c r="N6" s="440"/>
    </row>
    <row r="7" spans="2:16" ht="16.5" thickBot="1" x14ac:dyDescent="0.3">
      <c r="B7" s="12" t="s">
        <v>5</v>
      </c>
      <c r="C7" s="439" t="s">
        <v>596</v>
      </c>
      <c r="D7" s="439"/>
      <c r="E7" s="439"/>
      <c r="F7" s="439"/>
      <c r="G7" s="439"/>
      <c r="H7" s="439"/>
      <c r="I7" s="439"/>
      <c r="J7" s="439"/>
      <c r="K7" s="439"/>
      <c r="L7" s="439"/>
      <c r="M7" s="439"/>
      <c r="N7" s="440"/>
    </row>
    <row r="8" spans="2:16" ht="16.5" thickBot="1" x14ac:dyDescent="0.3">
      <c r="B8" s="12" t="s">
        <v>6</v>
      </c>
      <c r="C8" s="439" t="s">
        <v>597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29</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29</v>
      </c>
      <c r="E15" s="36">
        <v>1018476230</v>
      </c>
      <c r="F15" s="212">
        <v>349</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1018476230</v>
      </c>
      <c r="F22" s="212">
        <f>SUM(F15:F21)</f>
        <v>349</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279.2</v>
      </c>
      <c r="D24" s="42"/>
      <c r="E24" s="45">
        <f>E22</f>
        <v>1018476230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30</v>
      </c>
      <c r="E40" s="446">
        <v>90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596</v>
      </c>
      <c r="C49" s="102" t="s">
        <v>596</v>
      </c>
      <c r="D49" s="102" t="s">
        <v>189</v>
      </c>
      <c r="E49" s="124">
        <v>523</v>
      </c>
      <c r="F49" s="98" t="s">
        <v>95</v>
      </c>
      <c r="G49" s="115"/>
      <c r="H49" s="105">
        <v>41270</v>
      </c>
      <c r="I49" s="105">
        <v>41912</v>
      </c>
      <c r="J49" s="155" t="s">
        <v>96</v>
      </c>
      <c r="K49" s="90">
        <f>(I49-H49)/30</f>
        <v>21.4</v>
      </c>
      <c r="L49" s="99"/>
      <c r="M49" s="155">
        <v>260</v>
      </c>
      <c r="N49" s="155"/>
      <c r="O49" s="27"/>
      <c r="P49" s="27"/>
      <c r="Q49" s="116"/>
      <c r="R49" s="100"/>
      <c r="S49" s="100"/>
      <c r="T49" s="100"/>
      <c r="U49" s="100"/>
      <c r="V49" s="100"/>
      <c r="W49" s="100"/>
      <c r="X49" s="100"/>
      <c r="Y49" s="100"/>
      <c r="Z49" s="100"/>
    </row>
    <row r="50" spans="1:26" s="101" customFormat="1" ht="30" x14ac:dyDescent="0.25">
      <c r="A50" s="47">
        <v>2</v>
      </c>
      <c r="B50" s="102" t="s">
        <v>597</v>
      </c>
      <c r="C50" s="102" t="s">
        <v>597</v>
      </c>
      <c r="D50" s="102" t="s">
        <v>189</v>
      </c>
      <c r="E50" s="124">
        <v>205</v>
      </c>
      <c r="F50" s="98" t="s">
        <v>95</v>
      </c>
      <c r="G50" s="115"/>
      <c r="H50" s="105">
        <v>41662</v>
      </c>
      <c r="I50" s="105">
        <v>41912</v>
      </c>
      <c r="J50" s="155" t="s">
        <v>96</v>
      </c>
      <c r="K50" s="90">
        <f t="shared" ref="K50:K53" si="0">(I50-H50)/30</f>
        <v>8.3333333333333339</v>
      </c>
      <c r="L50" s="99"/>
      <c r="M50" s="155">
        <v>208</v>
      </c>
      <c r="N50" s="155"/>
      <c r="O50" s="27"/>
      <c r="P50" s="27"/>
      <c r="Q50" s="116"/>
      <c r="R50" s="100"/>
      <c r="S50" s="100"/>
      <c r="T50" s="100"/>
      <c r="U50" s="100"/>
      <c r="V50" s="100"/>
      <c r="W50" s="100"/>
      <c r="X50" s="100"/>
      <c r="Y50" s="100"/>
      <c r="Z50" s="100"/>
    </row>
    <row r="51" spans="1:26" s="101" customFormat="1" ht="60" x14ac:dyDescent="0.25">
      <c r="A51" s="47">
        <f t="shared" ref="A51:A56" si="1">+A50+1</f>
        <v>3</v>
      </c>
      <c r="B51" s="102" t="s">
        <v>597</v>
      </c>
      <c r="C51" s="102" t="s">
        <v>597</v>
      </c>
      <c r="D51" s="102" t="s">
        <v>598</v>
      </c>
      <c r="E51" s="124">
        <v>7</v>
      </c>
      <c r="F51" s="98" t="s">
        <v>95</v>
      </c>
      <c r="G51" s="98"/>
      <c r="H51" s="105">
        <v>40550</v>
      </c>
      <c r="I51" s="105">
        <v>40897</v>
      </c>
      <c r="J51" s="155" t="s">
        <v>96</v>
      </c>
      <c r="K51" s="90">
        <f t="shared" si="0"/>
        <v>11.566666666666666</v>
      </c>
      <c r="L51" s="99"/>
      <c r="M51" s="155">
        <v>250</v>
      </c>
      <c r="N51" s="155"/>
      <c r="O51" s="27"/>
      <c r="P51" s="27"/>
      <c r="Q51" s="116"/>
      <c r="R51" s="100"/>
      <c r="S51" s="100"/>
      <c r="T51" s="100"/>
      <c r="U51" s="100"/>
      <c r="V51" s="100"/>
      <c r="W51" s="100"/>
      <c r="X51" s="100"/>
      <c r="Y51" s="100"/>
      <c r="Z51" s="100"/>
    </row>
    <row r="52" spans="1:26" s="101" customFormat="1" x14ac:dyDescent="0.25">
      <c r="A52" s="47">
        <f t="shared" si="1"/>
        <v>4</v>
      </c>
      <c r="B52" s="102"/>
      <c r="C52" s="102"/>
      <c r="D52" s="102"/>
      <c r="E52" s="213"/>
      <c r="F52" s="98"/>
      <c r="G52" s="98"/>
      <c r="H52" s="105"/>
      <c r="I52" s="105"/>
      <c r="J52" s="99"/>
      <c r="K52" s="90">
        <f t="shared" si="0"/>
        <v>0</v>
      </c>
      <c r="L52" s="99"/>
      <c r="M52" s="90"/>
      <c r="N52" s="90"/>
      <c r="O52" s="27"/>
      <c r="P52" s="27"/>
      <c r="Q52" s="116"/>
      <c r="R52" s="100"/>
      <c r="S52" s="100"/>
      <c r="T52" s="100"/>
      <c r="U52" s="100"/>
      <c r="V52" s="100"/>
      <c r="W52" s="100"/>
      <c r="X52" s="100"/>
      <c r="Y52" s="100"/>
      <c r="Z52" s="100"/>
    </row>
    <row r="53" spans="1:26" s="101" customFormat="1" x14ac:dyDescent="0.25">
      <c r="A53" s="47">
        <f t="shared" si="1"/>
        <v>5</v>
      </c>
      <c r="B53" s="102"/>
      <c r="C53" s="103"/>
      <c r="D53" s="102"/>
      <c r="E53" s="155"/>
      <c r="F53" s="98"/>
      <c r="G53" s="98"/>
      <c r="H53" s="105"/>
      <c r="I53" s="105"/>
      <c r="J53" s="99"/>
      <c r="K53" s="90">
        <f t="shared" si="0"/>
        <v>0</v>
      </c>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98"/>
      <c r="H54" s="98"/>
      <c r="I54" s="99"/>
      <c r="J54" s="99"/>
      <c r="K54" s="90"/>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0"/>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90">
        <f t="shared" ref="K57:N57" si="2">SUM(K49:K56)</f>
        <v>41.3</v>
      </c>
      <c r="L57" s="104">
        <f t="shared" si="2"/>
        <v>0</v>
      </c>
      <c r="M57" s="114">
        <f t="shared" si="2"/>
        <v>718</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41.3</v>
      </c>
      <c r="D61" s="58" t="s">
        <v>110</v>
      </c>
      <c r="E61" s="200"/>
      <c r="F61" s="32"/>
      <c r="G61" s="32"/>
      <c r="H61" s="32"/>
      <c r="I61" s="32"/>
      <c r="J61" s="32"/>
      <c r="K61" s="32"/>
      <c r="L61" s="32"/>
      <c r="M61" s="32"/>
    </row>
    <row r="62" spans="1:26" s="30" customFormat="1" ht="30" customHeight="1" x14ac:dyDescent="0.25">
      <c r="B62" s="59" t="s">
        <v>25</v>
      </c>
      <c r="C62" s="60">
        <f>+M57</f>
        <v>718</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1.25" customHeight="1" x14ac:dyDescent="0.25">
      <c r="B69" s="3" t="s">
        <v>113</v>
      </c>
      <c r="C69" s="190" t="s">
        <v>114</v>
      </c>
      <c r="D69" s="190" t="s">
        <v>599</v>
      </c>
      <c r="E69" s="190">
        <v>189</v>
      </c>
      <c r="F69" s="190"/>
      <c r="G69" s="190"/>
      <c r="H69" s="190"/>
      <c r="I69" s="190"/>
      <c r="J69" s="190"/>
      <c r="K69" s="190"/>
      <c r="L69" s="190"/>
      <c r="M69" s="190"/>
      <c r="N69" s="190"/>
      <c r="O69" s="460" t="s">
        <v>600</v>
      </c>
      <c r="P69" s="460"/>
      <c r="Q69" s="109"/>
    </row>
    <row r="70" spans="2:17" ht="53.25" customHeight="1" x14ac:dyDescent="0.25">
      <c r="B70" s="3" t="s">
        <v>301</v>
      </c>
      <c r="C70" s="190" t="s">
        <v>114</v>
      </c>
      <c r="D70" s="190" t="s">
        <v>601</v>
      </c>
      <c r="E70" s="190">
        <v>160</v>
      </c>
      <c r="F70" s="190"/>
      <c r="G70" s="190"/>
      <c r="H70" s="190"/>
      <c r="I70" s="190"/>
      <c r="J70" s="190"/>
      <c r="K70" s="190"/>
      <c r="L70" s="190"/>
      <c r="M70" s="190"/>
      <c r="N70" s="190"/>
      <c r="O70" s="460" t="s">
        <v>602</v>
      </c>
      <c r="P70" s="460"/>
      <c r="Q70" s="109"/>
    </row>
    <row r="71" spans="2:17" ht="27" customHeight="1" x14ac:dyDescent="0.25">
      <c r="B71" s="3"/>
      <c r="C71" s="190"/>
      <c r="D71" s="3"/>
      <c r="E71" s="3"/>
      <c r="F71" s="3"/>
      <c r="G71" s="3"/>
      <c r="H71" s="3"/>
      <c r="I71" s="3"/>
      <c r="J71" s="3"/>
      <c r="K71" s="3"/>
      <c r="L71" s="3"/>
      <c r="M71" s="3"/>
      <c r="N71" s="3"/>
      <c r="O71" s="460"/>
      <c r="P71" s="460"/>
      <c r="Q71" s="109"/>
    </row>
    <row r="72" spans="2:17" ht="28.5" customHeight="1" x14ac:dyDescent="0.25">
      <c r="B72" s="3"/>
      <c r="C72" s="190"/>
      <c r="D72" s="5"/>
      <c r="E72" s="5"/>
      <c r="F72" s="4"/>
      <c r="G72" s="4"/>
      <c r="H72" s="4"/>
      <c r="I72" s="85"/>
      <c r="J72" s="85"/>
      <c r="K72" s="109"/>
      <c r="L72" s="109"/>
      <c r="M72" s="109"/>
      <c r="N72" s="109"/>
      <c r="O72" s="460"/>
      <c r="P72" s="460"/>
      <c r="Q72" s="109"/>
    </row>
    <row r="73" spans="2:17" x14ac:dyDescent="0.25">
      <c r="B73" s="3"/>
      <c r="C73" s="190"/>
      <c r="D73" s="5"/>
      <c r="E73" s="5"/>
      <c r="F73" s="4"/>
      <c r="G73" s="4"/>
      <c r="H73" s="4"/>
      <c r="I73" s="85"/>
      <c r="J73" s="85"/>
      <c r="K73" s="109"/>
      <c r="L73" s="109"/>
      <c r="M73" s="109"/>
      <c r="N73" s="109"/>
      <c r="O73" s="460"/>
      <c r="P73" s="460"/>
      <c r="Q73" s="109"/>
    </row>
    <row r="74" spans="2:17" x14ac:dyDescent="0.25">
      <c r="B74" s="3"/>
      <c r="C74" s="190"/>
      <c r="D74" s="5"/>
      <c r="E74" s="5"/>
      <c r="F74" s="4"/>
      <c r="G74" s="4"/>
      <c r="H74" s="4"/>
      <c r="I74" s="85"/>
      <c r="J74" s="85"/>
      <c r="K74" s="109"/>
      <c r="L74" s="109"/>
      <c r="M74" s="109"/>
      <c r="N74" s="109"/>
      <c r="O74" s="460"/>
      <c r="P74" s="460"/>
      <c r="Q74" s="109"/>
    </row>
    <row r="75" spans="2:17" x14ac:dyDescent="0.25">
      <c r="B75" s="3"/>
      <c r="C75" s="190"/>
      <c r="D75" s="5"/>
      <c r="E75" s="5"/>
      <c r="F75" s="4"/>
      <c r="G75" s="4"/>
      <c r="H75" s="4"/>
      <c r="I75" s="85"/>
      <c r="J75" s="85"/>
      <c r="K75" s="109"/>
      <c r="L75" s="109"/>
      <c r="M75" s="109"/>
      <c r="N75" s="109"/>
      <c r="O75" s="460"/>
      <c r="P75" s="460"/>
      <c r="Q75" s="109"/>
    </row>
    <row r="76" spans="2:17" x14ac:dyDescent="0.25">
      <c r="B76" s="3"/>
      <c r="C76" s="190"/>
      <c r="D76" s="5"/>
      <c r="E76" s="5"/>
      <c r="F76" s="4"/>
      <c r="G76" s="4"/>
      <c r="H76" s="4"/>
      <c r="I76" s="85"/>
      <c r="J76" s="85"/>
      <c r="K76" s="109"/>
      <c r="L76" s="109"/>
      <c r="M76" s="109"/>
      <c r="N76" s="109"/>
      <c r="O76" s="460"/>
      <c r="P76" s="460"/>
      <c r="Q76" s="109"/>
    </row>
    <row r="77" spans="2:17" x14ac:dyDescent="0.25">
      <c r="B77" s="3"/>
      <c r="C77" s="190"/>
      <c r="D77" s="109"/>
      <c r="E77" s="109"/>
      <c r="F77" s="109"/>
      <c r="G77" s="109"/>
      <c r="H77" s="109"/>
      <c r="I77" s="109"/>
      <c r="J77" s="85"/>
      <c r="K77" s="109"/>
      <c r="L77" s="109"/>
      <c r="M77" s="109"/>
      <c r="N77" s="109"/>
      <c r="O77" s="197"/>
      <c r="P77" s="197"/>
      <c r="Q77" s="109"/>
    </row>
    <row r="78" spans="2:17" x14ac:dyDescent="0.25">
      <c r="B78" s="3"/>
      <c r="C78" s="190"/>
      <c r="D78" s="5"/>
      <c r="E78" s="5"/>
      <c r="F78" s="4"/>
      <c r="G78" s="4"/>
      <c r="H78" s="4"/>
      <c r="I78" s="85"/>
      <c r="J78" s="85"/>
      <c r="K78" s="109"/>
      <c r="L78" s="109"/>
      <c r="M78" s="109"/>
      <c r="N78" s="109"/>
      <c r="O78" s="197"/>
      <c r="P78" s="197"/>
      <c r="Q78" s="109"/>
    </row>
    <row r="79" spans="2:17" x14ac:dyDescent="0.25">
      <c r="B79" s="3"/>
      <c r="C79" s="190"/>
      <c r="D79" s="5"/>
      <c r="E79" s="5"/>
      <c r="F79" s="4"/>
      <c r="G79" s="4"/>
      <c r="H79" s="4"/>
      <c r="I79" s="85"/>
      <c r="J79" s="85"/>
      <c r="K79" s="109"/>
      <c r="L79" s="109"/>
      <c r="M79" s="109"/>
      <c r="N79" s="109"/>
      <c r="O79" s="197"/>
      <c r="P79" s="197"/>
      <c r="Q79" s="109"/>
    </row>
    <row r="80" spans="2:17" x14ac:dyDescent="0.25">
      <c r="B80" s="3"/>
      <c r="C80" s="190"/>
      <c r="D80" s="109"/>
      <c r="E80" s="109"/>
      <c r="F80" s="109"/>
      <c r="G80" s="109"/>
      <c r="H80" s="109"/>
      <c r="I80" s="109"/>
      <c r="J80" s="109"/>
      <c r="K80" s="109"/>
      <c r="L80" s="109"/>
      <c r="M80" s="109"/>
      <c r="N80" s="109"/>
      <c r="O80" s="460"/>
      <c r="P80" s="460"/>
      <c r="Q80" s="109"/>
    </row>
    <row r="81" spans="2:17" x14ac:dyDescent="0.25">
      <c r="B81" s="9" t="s">
        <v>1</v>
      </c>
    </row>
    <row r="82" spans="2:17" x14ac:dyDescent="0.25">
      <c r="B82" s="9" t="s">
        <v>37</v>
      </c>
    </row>
    <row r="83" spans="2:17" x14ac:dyDescent="0.25">
      <c r="B83" s="9" t="s">
        <v>60</v>
      </c>
    </row>
    <row r="85" spans="2:17" ht="15.75" thickBot="1" x14ac:dyDescent="0.3"/>
    <row r="86" spans="2:17" ht="27" thickBot="1" x14ac:dyDescent="0.3">
      <c r="B86" s="449" t="s">
        <v>38</v>
      </c>
      <c r="C86" s="450"/>
      <c r="D86" s="450"/>
      <c r="E86" s="450"/>
      <c r="F86" s="450"/>
      <c r="G86" s="450"/>
      <c r="H86" s="450"/>
      <c r="I86" s="450"/>
      <c r="J86" s="450"/>
      <c r="K86" s="450"/>
      <c r="L86" s="450"/>
      <c r="M86" s="450"/>
      <c r="N86" s="451"/>
    </row>
    <row r="91" spans="2:17" ht="76.5" customHeight="1" x14ac:dyDescent="0.25">
      <c r="B91" s="108" t="s">
        <v>0</v>
      </c>
      <c r="C91" s="108" t="s">
        <v>39</v>
      </c>
      <c r="D91" s="108" t="s">
        <v>40</v>
      </c>
      <c r="E91" s="108" t="s">
        <v>78</v>
      </c>
      <c r="F91" s="108" t="s">
        <v>80</v>
      </c>
      <c r="G91" s="108" t="s">
        <v>81</v>
      </c>
      <c r="H91" s="108" t="s">
        <v>82</v>
      </c>
      <c r="I91" s="108" t="s">
        <v>79</v>
      </c>
      <c r="J91" s="452" t="s">
        <v>83</v>
      </c>
      <c r="K91" s="453"/>
      <c r="L91" s="454"/>
      <c r="M91" s="108" t="s">
        <v>84</v>
      </c>
      <c r="N91" s="108" t="s">
        <v>41</v>
      </c>
      <c r="O91" s="108" t="s">
        <v>42</v>
      </c>
      <c r="P91" s="452" t="s">
        <v>3</v>
      </c>
      <c r="Q91" s="454"/>
    </row>
    <row r="92" spans="2:17" ht="60.75" customHeight="1" x14ac:dyDescent="0.25">
      <c r="B92" s="190" t="s">
        <v>160</v>
      </c>
      <c r="C92" s="190"/>
      <c r="D92" s="3"/>
      <c r="E92" s="3"/>
      <c r="F92" s="3"/>
      <c r="G92" s="3"/>
      <c r="H92" s="3"/>
      <c r="I92" s="5"/>
      <c r="J92" s="1" t="s">
        <v>482</v>
      </c>
      <c r="K92" s="86" t="s">
        <v>527</v>
      </c>
      <c r="L92" s="85" t="s">
        <v>528</v>
      </c>
      <c r="M92" s="109"/>
      <c r="N92" s="109"/>
      <c r="O92" s="109"/>
      <c r="P92" s="460"/>
      <c r="Q92" s="460"/>
    </row>
    <row r="93" spans="2:17" ht="191.25" customHeight="1" x14ac:dyDescent="0.25">
      <c r="B93" s="190" t="s">
        <v>160</v>
      </c>
      <c r="C93" s="190" t="s">
        <v>603</v>
      </c>
      <c r="D93" s="190" t="s">
        <v>604</v>
      </c>
      <c r="E93" s="190">
        <v>1042999296</v>
      </c>
      <c r="F93" s="190" t="s">
        <v>605</v>
      </c>
      <c r="G93" s="190" t="s">
        <v>116</v>
      </c>
      <c r="H93" s="219">
        <v>40116</v>
      </c>
      <c r="J93" s="86" t="s">
        <v>606</v>
      </c>
      <c r="K93" s="86" t="s">
        <v>607</v>
      </c>
      <c r="L93" s="86" t="s">
        <v>608</v>
      </c>
      <c r="M93" s="69" t="s">
        <v>95</v>
      </c>
      <c r="N93" s="69" t="s">
        <v>95</v>
      </c>
      <c r="O93" s="69" t="s">
        <v>95</v>
      </c>
      <c r="P93" s="460"/>
      <c r="Q93" s="460"/>
    </row>
    <row r="94" spans="2:17" ht="60.75" customHeight="1" x14ac:dyDescent="0.25">
      <c r="B94" s="190" t="s">
        <v>160</v>
      </c>
      <c r="C94" s="190" t="s">
        <v>603</v>
      </c>
      <c r="D94" s="190" t="s">
        <v>609</v>
      </c>
      <c r="E94" s="190">
        <v>44192111</v>
      </c>
      <c r="F94" s="190" t="s">
        <v>610</v>
      </c>
      <c r="G94" s="190" t="s">
        <v>117</v>
      </c>
      <c r="H94" s="219">
        <v>39785</v>
      </c>
      <c r="I94" s="86"/>
      <c r="J94" s="190" t="s">
        <v>611</v>
      </c>
      <c r="K94" s="86" t="s">
        <v>612</v>
      </c>
      <c r="L94" s="86" t="s">
        <v>613</v>
      </c>
      <c r="M94" s="69" t="s">
        <v>95</v>
      </c>
      <c r="N94" s="69" t="s">
        <v>95</v>
      </c>
      <c r="O94" s="69" t="s">
        <v>95</v>
      </c>
      <c r="P94" s="460"/>
      <c r="Q94" s="460"/>
    </row>
    <row r="95" spans="2:17" ht="33.6" customHeight="1" x14ac:dyDescent="0.25">
      <c r="B95" s="190" t="s">
        <v>220</v>
      </c>
      <c r="C95" s="190" t="s">
        <v>603</v>
      </c>
      <c r="D95" s="190" t="s">
        <v>614</v>
      </c>
      <c r="E95" s="190">
        <v>44191030</v>
      </c>
      <c r="F95" s="190" t="s">
        <v>615</v>
      </c>
      <c r="G95" s="190" t="s">
        <v>616</v>
      </c>
      <c r="H95" s="219">
        <v>39074</v>
      </c>
      <c r="I95" s="86"/>
      <c r="J95" s="190" t="s">
        <v>617</v>
      </c>
      <c r="K95" s="86" t="s">
        <v>618</v>
      </c>
      <c r="L95" s="86" t="s">
        <v>619</v>
      </c>
      <c r="M95" s="69" t="s">
        <v>95</v>
      </c>
      <c r="N95" s="69" t="s">
        <v>95</v>
      </c>
      <c r="O95" s="69" t="s">
        <v>95</v>
      </c>
      <c r="P95" s="460"/>
      <c r="Q95" s="460"/>
    </row>
    <row r="96" spans="2:17" ht="33.6" customHeight="1" x14ac:dyDescent="0.25">
      <c r="B96" s="190" t="s">
        <v>220</v>
      </c>
      <c r="C96" s="190" t="s">
        <v>603</v>
      </c>
      <c r="D96" s="190" t="s">
        <v>620</v>
      </c>
      <c r="E96" s="190">
        <v>1043001786</v>
      </c>
      <c r="F96" s="190" t="s">
        <v>323</v>
      </c>
      <c r="G96" s="190" t="s">
        <v>313</v>
      </c>
      <c r="H96" s="219">
        <v>40571</v>
      </c>
      <c r="I96" s="86"/>
      <c r="J96" s="190" t="s">
        <v>621</v>
      </c>
      <c r="K96" s="86" t="s">
        <v>622</v>
      </c>
      <c r="L96" s="86" t="s">
        <v>623</v>
      </c>
      <c r="M96" s="69" t="s">
        <v>95</v>
      </c>
      <c r="N96" s="69" t="s">
        <v>95</v>
      </c>
      <c r="O96" s="69" t="s">
        <v>95</v>
      </c>
      <c r="P96" s="460"/>
      <c r="Q96" s="460"/>
    </row>
    <row r="98" spans="2:17" ht="15.75" thickBot="1" x14ac:dyDescent="0.3"/>
    <row r="99" spans="2:17" ht="27" thickBot="1" x14ac:dyDescent="0.3">
      <c r="B99" s="449" t="s">
        <v>44</v>
      </c>
      <c r="C99" s="450"/>
      <c r="D99" s="450"/>
      <c r="E99" s="450"/>
      <c r="F99" s="450"/>
      <c r="G99" s="450"/>
      <c r="H99" s="450"/>
      <c r="I99" s="450"/>
      <c r="J99" s="450"/>
      <c r="K99" s="450"/>
      <c r="L99" s="450"/>
      <c r="M99" s="450"/>
      <c r="N99" s="451"/>
    </row>
    <row r="102" spans="2:17" ht="46.15" customHeight="1" x14ac:dyDescent="0.25">
      <c r="B102" s="68" t="s">
        <v>33</v>
      </c>
      <c r="C102" s="68" t="s">
        <v>45</v>
      </c>
      <c r="D102" s="452" t="s">
        <v>3</v>
      </c>
      <c r="E102" s="454"/>
    </row>
    <row r="103" spans="2:17" ht="46.9" customHeight="1" x14ac:dyDescent="0.25">
      <c r="B103" s="69" t="s">
        <v>85</v>
      </c>
      <c r="C103" s="109" t="s">
        <v>95</v>
      </c>
      <c r="D103" s="463"/>
      <c r="E103" s="463"/>
    </row>
    <row r="106" spans="2:17" ht="26.25" x14ac:dyDescent="0.25">
      <c r="B106" s="437" t="s">
        <v>62</v>
      </c>
      <c r="C106" s="438"/>
      <c r="D106" s="438"/>
      <c r="E106" s="438"/>
      <c r="F106" s="438"/>
      <c r="G106" s="438"/>
      <c r="H106" s="438"/>
      <c r="I106" s="438"/>
      <c r="J106" s="438"/>
      <c r="K106" s="438"/>
      <c r="L106" s="438"/>
      <c r="M106" s="438"/>
      <c r="N106" s="438"/>
      <c r="O106" s="438"/>
      <c r="P106" s="438"/>
    </row>
    <row r="108" spans="2:17" ht="15.75" thickBot="1" x14ac:dyDescent="0.3"/>
    <row r="109" spans="2:17" ht="27" thickBot="1" x14ac:dyDescent="0.3">
      <c r="B109" s="449" t="s">
        <v>52</v>
      </c>
      <c r="C109" s="450"/>
      <c r="D109" s="450"/>
      <c r="E109" s="450"/>
      <c r="F109" s="450"/>
      <c r="G109" s="450"/>
      <c r="H109" s="450"/>
      <c r="I109" s="450"/>
      <c r="J109" s="450"/>
      <c r="K109" s="450"/>
      <c r="L109" s="450"/>
      <c r="M109" s="450"/>
      <c r="N109" s="451"/>
    </row>
    <row r="111" spans="2:17" ht="15.75" thickBot="1" x14ac:dyDescent="0.3">
      <c r="M111" s="65"/>
      <c r="N111" s="65"/>
    </row>
    <row r="112" spans="2:17" s="95" customFormat="1" ht="109.5" customHeight="1" x14ac:dyDescent="0.25">
      <c r="B112" s="106" t="s">
        <v>104</v>
      </c>
      <c r="C112" s="106" t="s">
        <v>105</v>
      </c>
      <c r="D112" s="106" t="s">
        <v>106</v>
      </c>
      <c r="E112" s="106" t="s">
        <v>43</v>
      </c>
      <c r="F112" s="106" t="s">
        <v>22</v>
      </c>
      <c r="G112" s="106" t="s">
        <v>65</v>
      </c>
      <c r="H112" s="106" t="s">
        <v>17</v>
      </c>
      <c r="I112" s="106" t="s">
        <v>10</v>
      </c>
      <c r="J112" s="106" t="s">
        <v>31</v>
      </c>
      <c r="K112" s="106" t="s">
        <v>59</v>
      </c>
      <c r="L112" s="106" t="s">
        <v>20</v>
      </c>
      <c r="M112" s="91" t="s">
        <v>26</v>
      </c>
      <c r="N112" s="106" t="s">
        <v>107</v>
      </c>
      <c r="O112" s="106" t="s">
        <v>36</v>
      </c>
      <c r="P112" s="107" t="s">
        <v>11</v>
      </c>
      <c r="Q112" s="107" t="s">
        <v>19</v>
      </c>
    </row>
    <row r="113" spans="1:26" s="101" customFormat="1" ht="44.25" customHeight="1" x14ac:dyDescent="0.25">
      <c r="A113" s="47">
        <v>1</v>
      </c>
      <c r="B113" s="102" t="s">
        <v>624</v>
      </c>
      <c r="C113" s="102" t="s">
        <v>624</v>
      </c>
      <c r="D113" s="102" t="s">
        <v>189</v>
      </c>
      <c r="E113" s="155">
        <v>271</v>
      </c>
      <c r="F113" s="105" t="s">
        <v>95</v>
      </c>
      <c r="G113" s="115"/>
      <c r="H113" s="105">
        <v>40196</v>
      </c>
      <c r="I113" s="105">
        <v>40543</v>
      </c>
      <c r="J113" s="105" t="s">
        <v>96</v>
      </c>
      <c r="K113" s="155">
        <f>(I113-H113)/30</f>
        <v>11.566666666666666</v>
      </c>
      <c r="L113" s="155"/>
      <c r="M113" s="155">
        <v>208</v>
      </c>
      <c r="N113" s="90"/>
      <c r="O113" s="27"/>
      <c r="P113" s="27"/>
      <c r="R113" s="100"/>
      <c r="S113" s="100"/>
      <c r="T113" s="100"/>
      <c r="U113" s="100"/>
      <c r="V113" s="100"/>
      <c r="W113" s="100"/>
      <c r="X113" s="100"/>
      <c r="Y113" s="100"/>
      <c r="Z113" s="100"/>
    </row>
    <row r="114" spans="1:26" s="101" customFormat="1" x14ac:dyDescent="0.25">
      <c r="A114" s="47">
        <f>+A113+1</f>
        <v>2</v>
      </c>
      <c r="B114" s="102"/>
      <c r="C114" s="102"/>
      <c r="D114" s="102"/>
      <c r="E114" s="155"/>
      <c r="F114" s="98"/>
      <c r="G114" s="97"/>
      <c r="H114" s="105"/>
      <c r="I114" s="105"/>
      <c r="J114" s="99"/>
      <c r="K114" s="155"/>
      <c r="L114" s="155"/>
      <c r="M114" s="124"/>
      <c r="N114" s="90"/>
      <c r="O114" s="27"/>
      <c r="P114" s="27"/>
      <c r="Q114" s="116"/>
      <c r="R114" s="100"/>
      <c r="S114" s="100"/>
      <c r="T114" s="100"/>
      <c r="U114" s="100"/>
      <c r="V114" s="100"/>
      <c r="W114" s="100"/>
      <c r="X114" s="100"/>
      <c r="Y114" s="100"/>
      <c r="Z114" s="100"/>
    </row>
    <row r="115" spans="1:26" s="101" customFormat="1" x14ac:dyDescent="0.25">
      <c r="A115" s="47">
        <f t="shared" ref="A115:A120" si="3">+A114+1</f>
        <v>3</v>
      </c>
      <c r="B115" s="102"/>
      <c r="C115" s="102"/>
      <c r="D115" s="102"/>
      <c r="E115" s="155"/>
      <c r="F115" s="98"/>
      <c r="G115" s="97"/>
      <c r="H115" s="105"/>
      <c r="I115" s="105"/>
      <c r="J115" s="99"/>
      <c r="K115" s="155"/>
      <c r="L115" s="155"/>
      <c r="M115" s="124"/>
      <c r="N115" s="90"/>
      <c r="O115" s="27"/>
      <c r="P115" s="27"/>
      <c r="Q115" s="116"/>
      <c r="R115" s="100"/>
      <c r="S115" s="100"/>
      <c r="T115" s="100"/>
      <c r="U115" s="100"/>
      <c r="V115" s="100"/>
      <c r="W115" s="100"/>
      <c r="X115" s="100"/>
      <c r="Y115" s="100"/>
      <c r="Z115" s="100"/>
    </row>
    <row r="116" spans="1:26" s="101" customFormat="1" x14ac:dyDescent="0.25">
      <c r="A116" s="47">
        <f t="shared" si="3"/>
        <v>4</v>
      </c>
      <c r="B116" s="102"/>
      <c r="C116" s="102"/>
      <c r="D116" s="102"/>
      <c r="E116" s="155"/>
      <c r="F116" s="98"/>
      <c r="G116" s="98"/>
      <c r="H116" s="105"/>
      <c r="I116" s="105"/>
      <c r="J116" s="99"/>
      <c r="K116" s="155"/>
      <c r="L116" s="155"/>
      <c r="M116" s="124"/>
      <c r="N116" s="90"/>
      <c r="O116" s="27"/>
      <c r="P116" s="27"/>
      <c r="Q116" s="116"/>
      <c r="R116" s="100"/>
      <c r="S116" s="100"/>
      <c r="T116" s="100"/>
      <c r="U116" s="100"/>
      <c r="V116" s="100"/>
      <c r="W116" s="100"/>
      <c r="X116" s="100"/>
      <c r="Y116" s="100"/>
      <c r="Z116" s="100"/>
    </row>
    <row r="117" spans="1:26" s="101" customFormat="1" x14ac:dyDescent="0.25">
      <c r="A117" s="47">
        <f t="shared" si="3"/>
        <v>5</v>
      </c>
      <c r="B117" s="102"/>
      <c r="C117" s="103"/>
      <c r="D117" s="102"/>
      <c r="E117" s="115"/>
      <c r="F117" s="98"/>
      <c r="G117" s="98"/>
      <c r="H117" s="105"/>
      <c r="I117" s="105"/>
      <c r="J117" s="99"/>
      <c r="K117" s="99"/>
      <c r="L117" s="155"/>
      <c r="M117" s="155"/>
      <c r="N117" s="90"/>
      <c r="O117" s="27"/>
      <c r="P117" s="27"/>
      <c r="Q117" s="116"/>
      <c r="R117" s="100"/>
      <c r="S117" s="100"/>
      <c r="T117" s="100"/>
      <c r="U117" s="100"/>
      <c r="V117" s="100"/>
      <c r="W117" s="100"/>
      <c r="X117" s="100"/>
      <c r="Y117" s="100"/>
      <c r="Z117" s="100"/>
    </row>
    <row r="118" spans="1:26" s="101" customFormat="1" x14ac:dyDescent="0.25">
      <c r="A118" s="47">
        <f t="shared" si="3"/>
        <v>6</v>
      </c>
      <c r="B118" s="102"/>
      <c r="C118" s="103"/>
      <c r="D118" s="102"/>
      <c r="E118" s="97"/>
      <c r="F118" s="98"/>
      <c r="G118" s="98"/>
      <c r="H118" s="105"/>
      <c r="I118" s="105"/>
      <c r="J118" s="99"/>
      <c r="K118" s="99"/>
      <c r="L118" s="155"/>
      <c r="M118" s="155"/>
      <c r="N118" s="90"/>
      <c r="O118" s="27"/>
      <c r="P118" s="27"/>
      <c r="Q118" s="116"/>
      <c r="R118" s="100"/>
      <c r="S118" s="100"/>
      <c r="T118" s="100"/>
      <c r="U118" s="100"/>
      <c r="V118" s="100"/>
      <c r="W118" s="100"/>
      <c r="X118" s="100"/>
      <c r="Y118" s="100"/>
      <c r="Z118" s="100"/>
    </row>
    <row r="119" spans="1:26" s="101" customFormat="1" x14ac:dyDescent="0.25">
      <c r="A119" s="47">
        <f t="shared" si="3"/>
        <v>7</v>
      </c>
      <c r="B119" s="102"/>
      <c r="C119" s="103"/>
      <c r="D119" s="102"/>
      <c r="E119" s="97"/>
      <c r="F119" s="98"/>
      <c r="G119" s="98"/>
      <c r="H119" s="98"/>
      <c r="I119" s="99"/>
      <c r="J119" s="99"/>
      <c r="K119" s="99"/>
      <c r="L119" s="155"/>
      <c r="M119" s="90"/>
      <c r="N119" s="90"/>
      <c r="O119" s="27"/>
      <c r="P119" s="27"/>
      <c r="Q119" s="116"/>
      <c r="R119" s="100"/>
      <c r="S119" s="100"/>
      <c r="T119" s="100"/>
      <c r="U119" s="100"/>
      <c r="V119" s="100"/>
      <c r="W119" s="100"/>
      <c r="X119" s="100"/>
      <c r="Y119" s="100"/>
      <c r="Z119" s="100"/>
    </row>
    <row r="120" spans="1:26" s="101" customFormat="1" x14ac:dyDescent="0.25">
      <c r="A120" s="47">
        <f t="shared" si="3"/>
        <v>8</v>
      </c>
      <c r="B120" s="102"/>
      <c r="C120" s="103"/>
      <c r="D120" s="102"/>
      <c r="E120" s="97"/>
      <c r="F120" s="98"/>
      <c r="G120" s="98"/>
      <c r="H120" s="98"/>
      <c r="I120" s="99"/>
      <c r="J120" s="99"/>
      <c r="K120" s="99"/>
      <c r="L120" s="155"/>
      <c r="M120" s="90"/>
      <c r="N120" s="90"/>
      <c r="O120" s="27"/>
      <c r="P120" s="27"/>
      <c r="Q120" s="116"/>
      <c r="R120" s="100"/>
      <c r="S120" s="100"/>
      <c r="T120" s="100"/>
      <c r="U120" s="100"/>
      <c r="V120" s="100"/>
      <c r="W120" s="100"/>
      <c r="X120" s="100"/>
      <c r="Y120" s="100"/>
      <c r="Z120" s="100"/>
    </row>
    <row r="121" spans="1:26" s="101" customFormat="1" x14ac:dyDescent="0.25">
      <c r="A121" s="47"/>
      <c r="B121" s="50" t="s">
        <v>16</v>
      </c>
      <c r="C121" s="103"/>
      <c r="D121" s="102"/>
      <c r="E121" s="97"/>
      <c r="F121" s="98"/>
      <c r="G121" s="98"/>
      <c r="H121" s="98"/>
      <c r="I121" s="99"/>
      <c r="J121" s="99"/>
      <c r="K121" s="104">
        <f t="shared" ref="K121:N121" si="4">SUM(K113:K120)</f>
        <v>11.566666666666666</v>
      </c>
      <c r="L121" s="104">
        <f t="shared" si="4"/>
        <v>0</v>
      </c>
      <c r="M121" s="114">
        <f t="shared" si="4"/>
        <v>208</v>
      </c>
      <c r="N121" s="104">
        <f t="shared" si="4"/>
        <v>0</v>
      </c>
      <c r="O121" s="27"/>
      <c r="P121" s="27"/>
      <c r="Q121" s="117"/>
    </row>
    <row r="122" spans="1:26" x14ac:dyDescent="0.25">
      <c r="B122" s="30"/>
      <c r="C122" s="30"/>
      <c r="D122" s="30"/>
      <c r="E122" s="31"/>
      <c r="F122" s="30"/>
      <c r="G122" s="30"/>
      <c r="H122" s="30"/>
      <c r="I122" s="30"/>
      <c r="J122" s="30"/>
      <c r="K122" s="30"/>
      <c r="L122" s="30"/>
      <c r="M122" s="30"/>
      <c r="N122" s="30"/>
      <c r="O122" s="30"/>
      <c r="P122" s="30"/>
    </row>
    <row r="123" spans="1:26" ht="18.75" x14ac:dyDescent="0.25">
      <c r="B123" s="59" t="s">
        <v>32</v>
      </c>
      <c r="C123" s="73">
        <f>+K121</f>
        <v>11.566666666666666</v>
      </c>
      <c r="H123" s="32"/>
      <c r="I123" s="32"/>
      <c r="J123" s="32"/>
      <c r="K123" s="32"/>
      <c r="L123" s="32"/>
      <c r="M123" s="32"/>
      <c r="N123" s="30"/>
      <c r="O123" s="30"/>
      <c r="P123" s="30"/>
    </row>
    <row r="125" spans="1:26" ht="15.75" thickBot="1" x14ac:dyDescent="0.3"/>
    <row r="126" spans="1:26" ht="37.15" customHeight="1" thickBot="1" x14ac:dyDescent="0.3">
      <c r="B126" s="76" t="s">
        <v>47</v>
      </c>
      <c r="C126" s="77" t="s">
        <v>48</v>
      </c>
      <c r="D126" s="76" t="s">
        <v>49</v>
      </c>
      <c r="E126" s="77" t="s">
        <v>53</v>
      </c>
    </row>
    <row r="127" spans="1:26" ht="41.45" customHeight="1" x14ac:dyDescent="0.25">
      <c r="B127" s="67" t="s">
        <v>86</v>
      </c>
      <c r="C127" s="70">
        <v>20</v>
      </c>
      <c r="D127" s="70"/>
      <c r="E127" s="467">
        <v>30</v>
      </c>
    </row>
    <row r="128" spans="1:26" x14ac:dyDescent="0.25">
      <c r="B128" s="67" t="s">
        <v>87</v>
      </c>
      <c r="C128" s="200">
        <v>30</v>
      </c>
      <c r="D128" s="193">
        <v>30</v>
      </c>
      <c r="E128" s="468"/>
    </row>
    <row r="129" spans="2:17" ht="15.75" thickBot="1" x14ac:dyDescent="0.3">
      <c r="B129" s="67" t="s">
        <v>88</v>
      </c>
      <c r="C129" s="72">
        <v>40</v>
      </c>
      <c r="D129" s="72"/>
      <c r="E129" s="469"/>
    </row>
    <row r="131" spans="2:17" ht="15.75" thickBot="1" x14ac:dyDescent="0.3"/>
    <row r="132" spans="2:17" ht="27" thickBot="1" x14ac:dyDescent="0.3">
      <c r="B132" s="449" t="s">
        <v>50</v>
      </c>
      <c r="C132" s="450"/>
      <c r="D132" s="450"/>
      <c r="E132" s="450"/>
      <c r="F132" s="450"/>
      <c r="G132" s="450"/>
      <c r="H132" s="450"/>
      <c r="I132" s="450"/>
      <c r="J132" s="450"/>
      <c r="K132" s="450"/>
      <c r="L132" s="450"/>
      <c r="M132" s="450"/>
      <c r="N132" s="451"/>
    </row>
    <row r="134" spans="2:17" ht="76.5" customHeight="1" x14ac:dyDescent="0.25">
      <c r="B134" s="108" t="s">
        <v>0</v>
      </c>
      <c r="C134" s="108" t="s">
        <v>39</v>
      </c>
      <c r="D134" s="108" t="s">
        <v>40</v>
      </c>
      <c r="E134" s="108" t="s">
        <v>78</v>
      </c>
      <c r="F134" s="108" t="s">
        <v>80</v>
      </c>
      <c r="G134" s="108" t="s">
        <v>81</v>
      </c>
      <c r="H134" s="108" t="s">
        <v>82</v>
      </c>
      <c r="I134" s="108" t="s">
        <v>79</v>
      </c>
      <c r="J134" s="452" t="s">
        <v>83</v>
      </c>
      <c r="K134" s="453"/>
      <c r="L134" s="454"/>
      <c r="M134" s="108" t="s">
        <v>84</v>
      </c>
      <c r="N134" s="108" t="s">
        <v>41</v>
      </c>
      <c r="O134" s="108" t="s">
        <v>42</v>
      </c>
      <c r="P134" s="452" t="s">
        <v>3</v>
      </c>
      <c r="Q134" s="454"/>
    </row>
    <row r="135" spans="2:17" ht="76.5" customHeight="1" x14ac:dyDescent="0.25">
      <c r="B135" s="190" t="s">
        <v>510</v>
      </c>
      <c r="C135" s="214" t="s">
        <v>95</v>
      </c>
      <c r="D135" s="220" t="s">
        <v>625</v>
      </c>
      <c r="E135" s="220">
        <v>32850452</v>
      </c>
      <c r="F135" s="220" t="s">
        <v>243</v>
      </c>
      <c r="G135" s="220" t="s">
        <v>116</v>
      </c>
      <c r="H135" s="221">
        <v>38254</v>
      </c>
      <c r="I135" s="222" t="s">
        <v>96</v>
      </c>
      <c r="J135" s="86" t="s">
        <v>626</v>
      </c>
      <c r="K135" s="86" t="s">
        <v>627</v>
      </c>
      <c r="L135" s="86" t="s">
        <v>628</v>
      </c>
      <c r="M135" s="223" t="s">
        <v>95</v>
      </c>
      <c r="N135" s="223" t="s">
        <v>95</v>
      </c>
      <c r="O135" s="223" t="s">
        <v>95</v>
      </c>
      <c r="P135" s="224"/>
      <c r="Q135" s="225"/>
    </row>
    <row r="136" spans="2:17" ht="60.75" customHeight="1" x14ac:dyDescent="0.25">
      <c r="B136" s="190" t="s">
        <v>92</v>
      </c>
      <c r="C136" s="190" t="s">
        <v>95</v>
      </c>
      <c r="D136" s="190" t="s">
        <v>629</v>
      </c>
      <c r="E136" s="3">
        <v>32849765</v>
      </c>
      <c r="F136" s="190" t="s">
        <v>308</v>
      </c>
      <c r="G136" s="190" t="s">
        <v>630</v>
      </c>
      <c r="H136" s="125">
        <v>41116</v>
      </c>
      <c r="I136" s="5" t="s">
        <v>96</v>
      </c>
      <c r="J136" s="190" t="s">
        <v>631</v>
      </c>
      <c r="K136" s="86" t="s">
        <v>632</v>
      </c>
      <c r="L136" s="86" t="s">
        <v>633</v>
      </c>
      <c r="M136" s="109" t="s">
        <v>95</v>
      </c>
      <c r="N136" s="109" t="s">
        <v>95</v>
      </c>
      <c r="O136" s="109" t="s">
        <v>95</v>
      </c>
      <c r="P136" s="226"/>
      <c r="Q136" s="192"/>
    </row>
    <row r="137" spans="2:17" ht="33.6" customHeight="1" x14ac:dyDescent="0.25">
      <c r="B137" s="190" t="s">
        <v>93</v>
      </c>
      <c r="C137" s="190" t="s">
        <v>95</v>
      </c>
      <c r="D137" s="190" t="s">
        <v>634</v>
      </c>
      <c r="E137" s="3">
        <v>8649248</v>
      </c>
      <c r="F137" s="190" t="s">
        <v>128</v>
      </c>
      <c r="G137" s="190" t="s">
        <v>116</v>
      </c>
      <c r="H137" s="125">
        <v>40473</v>
      </c>
      <c r="I137" s="5" t="s">
        <v>635</v>
      </c>
      <c r="J137" s="190" t="s">
        <v>636</v>
      </c>
      <c r="K137" s="86" t="s">
        <v>637</v>
      </c>
      <c r="L137" s="86" t="s">
        <v>638</v>
      </c>
      <c r="M137" s="109" t="s">
        <v>95</v>
      </c>
      <c r="N137" s="109" t="s">
        <v>95</v>
      </c>
      <c r="O137" s="109" t="s">
        <v>95</v>
      </c>
      <c r="P137" s="463"/>
      <c r="Q137" s="463"/>
    </row>
    <row r="140" spans="2:17" ht="15.75" thickBot="1" x14ac:dyDescent="0.3"/>
    <row r="141" spans="2:17" ht="54" customHeight="1" x14ac:dyDescent="0.25">
      <c r="B141" s="112" t="s">
        <v>33</v>
      </c>
      <c r="C141" s="112" t="s">
        <v>47</v>
      </c>
      <c r="D141" s="108" t="s">
        <v>48</v>
      </c>
      <c r="E141" s="112" t="s">
        <v>49</v>
      </c>
      <c r="F141" s="77" t="s">
        <v>54</v>
      </c>
      <c r="G141" s="82"/>
    </row>
    <row r="142" spans="2:17" ht="120.75" customHeight="1" x14ac:dyDescent="0.2">
      <c r="B142" s="470" t="s">
        <v>51</v>
      </c>
      <c r="C142" s="6" t="s">
        <v>89</v>
      </c>
      <c r="D142" s="193">
        <v>25</v>
      </c>
      <c r="E142" s="193">
        <v>25</v>
      </c>
      <c r="F142" s="471">
        <f>E142+E143+E144</f>
        <v>60</v>
      </c>
      <c r="G142" s="83"/>
    </row>
    <row r="143" spans="2:17" ht="76.150000000000006" customHeight="1" x14ac:dyDescent="0.2">
      <c r="B143" s="470"/>
      <c r="C143" s="6" t="s">
        <v>90</v>
      </c>
      <c r="D143" s="197">
        <v>25</v>
      </c>
      <c r="E143" s="193">
        <v>25</v>
      </c>
      <c r="F143" s="472"/>
      <c r="G143" s="83"/>
    </row>
    <row r="144" spans="2:17" ht="69" customHeight="1" x14ac:dyDescent="0.2">
      <c r="B144" s="470"/>
      <c r="C144" s="6" t="s">
        <v>91</v>
      </c>
      <c r="D144" s="193">
        <v>10</v>
      </c>
      <c r="E144" s="193">
        <v>10</v>
      </c>
      <c r="F144" s="473"/>
      <c r="G144" s="83"/>
    </row>
    <row r="145" spans="2:5" x14ac:dyDescent="0.25">
      <c r="C145" s="92"/>
    </row>
    <row r="148" spans="2:5" x14ac:dyDescent="0.25">
      <c r="B148" s="110" t="s">
        <v>55</v>
      </c>
    </row>
    <row r="151" spans="2:5" x14ac:dyDescent="0.25">
      <c r="B151" s="113" t="s">
        <v>33</v>
      </c>
      <c r="C151" s="113" t="s">
        <v>56</v>
      </c>
      <c r="D151" s="112" t="s">
        <v>49</v>
      </c>
      <c r="E151" s="112" t="s">
        <v>16</v>
      </c>
    </row>
    <row r="152" spans="2:5" ht="28.5" x14ac:dyDescent="0.25">
      <c r="B152" s="93" t="s">
        <v>57</v>
      </c>
      <c r="C152" s="94">
        <v>40</v>
      </c>
      <c r="D152" s="193">
        <v>30</v>
      </c>
      <c r="E152" s="446">
        <v>90</v>
      </c>
    </row>
    <row r="153" spans="2:5" ht="42.75" x14ac:dyDescent="0.25">
      <c r="B153" s="93" t="s">
        <v>58</v>
      </c>
      <c r="C153" s="94">
        <v>60</v>
      </c>
      <c r="D153" s="193">
        <v>60</v>
      </c>
      <c r="E153" s="447"/>
    </row>
  </sheetData>
  <mergeCells count="47">
    <mergeCell ref="B142:B144"/>
    <mergeCell ref="F142:F144"/>
    <mergeCell ref="E152:E153"/>
    <mergeCell ref="B109:N109"/>
    <mergeCell ref="E127:E129"/>
    <mergeCell ref="B132:N132"/>
    <mergeCell ref="J134:L134"/>
    <mergeCell ref="P134:Q134"/>
    <mergeCell ref="P137:Q137"/>
    <mergeCell ref="P95:Q95"/>
    <mergeCell ref="P96:Q96"/>
    <mergeCell ref="B99:N99"/>
    <mergeCell ref="D102:E102"/>
    <mergeCell ref="D103:E103"/>
    <mergeCell ref="B106:P106"/>
    <mergeCell ref="B86:N86"/>
    <mergeCell ref="J91:L91"/>
    <mergeCell ref="P91:Q91"/>
    <mergeCell ref="P92:Q92"/>
    <mergeCell ref="P93:Q93"/>
    <mergeCell ref="P94:Q94"/>
    <mergeCell ref="O72:P72"/>
    <mergeCell ref="O73:P73"/>
    <mergeCell ref="O74:P74"/>
    <mergeCell ref="O75:P75"/>
    <mergeCell ref="O76:P76"/>
    <mergeCell ref="O80:P80"/>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4"/>
  <sheetViews>
    <sheetView topLeftCell="A52"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2085</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43</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204" t="s">
        <v>12</v>
      </c>
      <c r="E14" s="204" t="s">
        <v>13</v>
      </c>
      <c r="F14" s="204" t="s">
        <v>29</v>
      </c>
      <c r="G14" s="80"/>
      <c r="I14" s="38"/>
      <c r="J14" s="38"/>
      <c r="K14" s="38"/>
      <c r="L14" s="38"/>
      <c r="M14" s="38"/>
      <c r="N14" s="96"/>
    </row>
    <row r="15" spans="2:16" x14ac:dyDescent="0.25">
      <c r="B15" s="443"/>
      <c r="C15" s="443"/>
      <c r="D15" s="204">
        <v>43</v>
      </c>
      <c r="E15" s="36">
        <v>291827000</v>
      </c>
      <c r="F15" s="212">
        <v>100</v>
      </c>
      <c r="G15" s="81"/>
      <c r="I15" s="39"/>
      <c r="J15" s="39"/>
      <c r="K15" s="39"/>
      <c r="L15" s="39"/>
      <c r="M15" s="39"/>
      <c r="N15" s="96"/>
    </row>
    <row r="16" spans="2:16" x14ac:dyDescent="0.25">
      <c r="B16" s="443"/>
      <c r="C16" s="443"/>
      <c r="D16" s="204"/>
      <c r="E16" s="36"/>
      <c r="F16" s="37"/>
      <c r="G16" s="81"/>
      <c r="I16" s="39"/>
      <c r="J16" s="39"/>
      <c r="K16" s="39"/>
      <c r="L16" s="39"/>
      <c r="M16" s="39"/>
      <c r="N16" s="96"/>
    </row>
    <row r="17" spans="1:14" x14ac:dyDescent="0.25">
      <c r="B17" s="443"/>
      <c r="C17" s="443"/>
      <c r="D17" s="204"/>
      <c r="E17" s="36"/>
      <c r="F17" s="36"/>
      <c r="G17" s="81"/>
      <c r="I17" s="39"/>
      <c r="J17" s="39"/>
      <c r="K17" s="39"/>
      <c r="L17" s="39"/>
      <c r="M17" s="39"/>
      <c r="N17" s="96"/>
    </row>
    <row r="18" spans="1:14" x14ac:dyDescent="0.25">
      <c r="B18" s="443"/>
      <c r="C18" s="443"/>
      <c r="D18" s="204"/>
      <c r="E18" s="37"/>
      <c r="F18" s="36"/>
      <c r="G18" s="81"/>
      <c r="H18" s="22"/>
      <c r="I18" s="39"/>
      <c r="J18" s="39"/>
      <c r="K18" s="39"/>
      <c r="L18" s="39"/>
      <c r="M18" s="39"/>
      <c r="N18" s="20"/>
    </row>
    <row r="19" spans="1:14" x14ac:dyDescent="0.25">
      <c r="B19" s="443"/>
      <c r="C19" s="443"/>
      <c r="D19" s="204"/>
      <c r="E19" s="37"/>
      <c r="F19" s="36"/>
      <c r="G19" s="81"/>
      <c r="H19" s="22"/>
      <c r="I19" s="41"/>
      <c r="J19" s="41"/>
      <c r="K19" s="41"/>
      <c r="L19" s="41"/>
      <c r="M19" s="41"/>
      <c r="N19" s="20"/>
    </row>
    <row r="20" spans="1:14" x14ac:dyDescent="0.25">
      <c r="B20" s="443"/>
      <c r="C20" s="443"/>
      <c r="D20" s="204"/>
      <c r="E20" s="37"/>
      <c r="F20" s="36"/>
      <c r="G20" s="81"/>
      <c r="H20" s="22"/>
      <c r="I20" s="95"/>
      <c r="J20" s="95"/>
      <c r="K20" s="95"/>
      <c r="L20" s="95"/>
      <c r="M20" s="95"/>
      <c r="N20" s="20"/>
    </row>
    <row r="21" spans="1:14" x14ac:dyDescent="0.25">
      <c r="B21" s="443"/>
      <c r="C21" s="443"/>
      <c r="D21" s="204"/>
      <c r="E21" s="37"/>
      <c r="F21" s="36"/>
      <c r="G21" s="81"/>
      <c r="H21" s="22"/>
      <c r="I21" s="95"/>
      <c r="J21" s="95"/>
      <c r="K21" s="95"/>
      <c r="L21" s="95"/>
      <c r="M21" s="95"/>
      <c r="N21" s="20"/>
    </row>
    <row r="22" spans="1:14" ht="15.75" thickBot="1" x14ac:dyDescent="0.3">
      <c r="B22" s="444" t="s">
        <v>14</v>
      </c>
      <c r="C22" s="445"/>
      <c r="D22" s="204"/>
      <c r="E22" s="64">
        <f>SUM(E15:E21)</f>
        <v>291827000</v>
      </c>
      <c r="F22" s="212">
        <f>SUM(F15:F21)</f>
        <v>100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80</v>
      </c>
      <c r="D24" s="42"/>
      <c r="E24" s="45">
        <f>E22</f>
        <v>291827000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209">
        <v>0</v>
      </c>
      <c r="E40" s="446">
        <f>+D40+D41</f>
        <v>0</v>
      </c>
      <c r="F40" s="92"/>
      <c r="G40" s="92"/>
      <c r="H40" s="92"/>
      <c r="I40" s="95"/>
      <c r="J40" s="95"/>
      <c r="K40" s="95"/>
      <c r="L40" s="95"/>
      <c r="M40" s="95"/>
      <c r="N40" s="96"/>
    </row>
    <row r="41" spans="1:17" ht="42.75" x14ac:dyDescent="0.25">
      <c r="A41" s="87"/>
      <c r="B41" s="93" t="s">
        <v>103</v>
      </c>
      <c r="C41" s="94">
        <v>60</v>
      </c>
      <c r="D41" s="209"/>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60" x14ac:dyDescent="0.25">
      <c r="A49" s="47">
        <v>1</v>
      </c>
      <c r="B49" s="102" t="s">
        <v>895</v>
      </c>
      <c r="C49" s="102" t="s">
        <v>895</v>
      </c>
      <c r="D49" s="102" t="s">
        <v>896</v>
      </c>
      <c r="E49" s="124" t="s">
        <v>897</v>
      </c>
      <c r="F49" s="98" t="s">
        <v>95</v>
      </c>
      <c r="G49" s="115"/>
      <c r="H49" s="105">
        <v>41193</v>
      </c>
      <c r="I49" s="105">
        <v>41273</v>
      </c>
      <c r="J49" s="155" t="s">
        <v>96</v>
      </c>
      <c r="K49" s="155">
        <f>(I49-H49)/30</f>
        <v>2.6666666666666665</v>
      </c>
      <c r="L49" s="99"/>
      <c r="M49" s="155">
        <v>600</v>
      </c>
      <c r="N49" s="155"/>
      <c r="O49" s="27"/>
      <c r="P49" s="27"/>
      <c r="Q49" s="116" t="s">
        <v>2086</v>
      </c>
      <c r="R49" s="100"/>
      <c r="S49" s="100"/>
      <c r="T49" s="100"/>
      <c r="U49" s="100"/>
      <c r="V49" s="100"/>
      <c r="W49" s="100"/>
      <c r="X49" s="100"/>
      <c r="Y49" s="100"/>
      <c r="Z49" s="100"/>
    </row>
    <row r="50" spans="1:26" s="101" customFormat="1" ht="60" x14ac:dyDescent="0.25">
      <c r="A50" s="47">
        <f>+A49+1</f>
        <v>2</v>
      </c>
      <c r="B50" s="102" t="s">
        <v>895</v>
      </c>
      <c r="C50" s="102" t="s">
        <v>895</v>
      </c>
      <c r="D50" s="102" t="s">
        <v>896</v>
      </c>
      <c r="E50" s="124" t="s">
        <v>898</v>
      </c>
      <c r="F50" s="98" t="s">
        <v>95</v>
      </c>
      <c r="G50" s="98"/>
      <c r="H50" s="105">
        <v>41459</v>
      </c>
      <c r="I50" s="105">
        <v>41639</v>
      </c>
      <c r="J50" s="155" t="s">
        <v>96</v>
      </c>
      <c r="K50" s="155">
        <f>(I50-H50)/30</f>
        <v>6</v>
      </c>
      <c r="L50" s="99"/>
      <c r="M50" s="155">
        <v>235</v>
      </c>
      <c r="N50" s="155"/>
      <c r="O50" s="27"/>
      <c r="P50" s="27"/>
      <c r="Q50" s="116" t="s">
        <v>2086</v>
      </c>
      <c r="R50" s="100"/>
      <c r="S50" s="100"/>
      <c r="T50" s="100"/>
      <c r="U50" s="100"/>
      <c r="V50" s="100"/>
      <c r="W50" s="100"/>
      <c r="X50" s="100"/>
      <c r="Y50" s="100"/>
      <c r="Z50" s="100"/>
    </row>
    <row r="51" spans="1:26" s="101" customFormat="1" ht="60" x14ac:dyDescent="0.25">
      <c r="A51" s="47" t="e">
        <f>+#REF!+1</f>
        <v>#REF!</v>
      </c>
      <c r="B51" s="102" t="s">
        <v>895</v>
      </c>
      <c r="C51" s="103" t="s">
        <v>895</v>
      </c>
      <c r="D51" s="102" t="s">
        <v>2087</v>
      </c>
      <c r="E51" s="393" t="s">
        <v>2088</v>
      </c>
      <c r="F51" s="98" t="s">
        <v>95</v>
      </c>
      <c r="G51" s="98"/>
      <c r="H51" s="105">
        <v>40550</v>
      </c>
      <c r="I51" s="105">
        <v>40754</v>
      </c>
      <c r="J51" s="99" t="s">
        <v>96</v>
      </c>
      <c r="K51" s="155">
        <f t="shared" ref="K51:K53" si="0">(I51-H51)/30</f>
        <v>6.8</v>
      </c>
      <c r="L51" s="99"/>
      <c r="M51" s="155">
        <v>35</v>
      </c>
      <c r="N51" s="90"/>
      <c r="O51" s="27"/>
      <c r="P51" s="27"/>
      <c r="Q51" s="116" t="s">
        <v>2089</v>
      </c>
      <c r="R51" s="100"/>
      <c r="S51" s="100"/>
      <c r="T51" s="100"/>
      <c r="U51" s="100"/>
      <c r="V51" s="100"/>
      <c r="W51" s="100"/>
      <c r="X51" s="100"/>
      <c r="Y51" s="100"/>
      <c r="Z51" s="100"/>
    </row>
    <row r="52" spans="1:26" s="101" customFormat="1" ht="60" x14ac:dyDescent="0.25">
      <c r="A52" s="47" t="e">
        <f t="shared" ref="A52:A54" si="1">+A51+1</f>
        <v>#REF!</v>
      </c>
      <c r="B52" s="102" t="s">
        <v>895</v>
      </c>
      <c r="C52" s="103" t="s">
        <v>895</v>
      </c>
      <c r="D52" s="102" t="s">
        <v>2090</v>
      </c>
      <c r="E52" s="393" t="s">
        <v>2091</v>
      </c>
      <c r="F52" s="98" t="s">
        <v>95</v>
      </c>
      <c r="G52" s="98"/>
      <c r="H52" s="105">
        <v>40186</v>
      </c>
      <c r="I52" s="105">
        <v>40543</v>
      </c>
      <c r="J52" s="99" t="s">
        <v>96</v>
      </c>
      <c r="K52" s="155">
        <f t="shared" si="0"/>
        <v>11.9</v>
      </c>
      <c r="L52" s="99"/>
      <c r="M52" s="155">
        <v>20</v>
      </c>
      <c r="N52" s="90"/>
      <c r="O52" s="27"/>
      <c r="P52" s="27"/>
      <c r="Q52" s="116" t="s">
        <v>2089</v>
      </c>
      <c r="R52" s="100"/>
      <c r="S52" s="100"/>
      <c r="T52" s="100"/>
      <c r="U52" s="100"/>
      <c r="V52" s="100"/>
      <c r="W52" s="100"/>
      <c r="X52" s="100"/>
      <c r="Y52" s="100"/>
      <c r="Z52" s="100"/>
    </row>
    <row r="53" spans="1:26" s="101" customFormat="1" ht="60" x14ac:dyDescent="0.25">
      <c r="A53" s="47" t="e">
        <f t="shared" si="1"/>
        <v>#REF!</v>
      </c>
      <c r="B53" s="102" t="s">
        <v>895</v>
      </c>
      <c r="C53" s="103" t="s">
        <v>895</v>
      </c>
      <c r="D53" s="102" t="s">
        <v>896</v>
      </c>
      <c r="E53" s="155" t="s">
        <v>2092</v>
      </c>
      <c r="F53" s="98" t="s">
        <v>95</v>
      </c>
      <c r="G53" s="98"/>
      <c r="H53" s="105">
        <v>40942</v>
      </c>
      <c r="I53" s="105">
        <v>41152</v>
      </c>
      <c r="J53" s="99" t="s">
        <v>96</v>
      </c>
      <c r="K53" s="155">
        <f t="shared" si="0"/>
        <v>7</v>
      </c>
      <c r="L53" s="99"/>
      <c r="M53" s="155">
        <v>200</v>
      </c>
      <c r="N53" s="90"/>
      <c r="O53" s="27"/>
      <c r="P53" s="27"/>
      <c r="Q53" s="116" t="s">
        <v>2089</v>
      </c>
      <c r="R53" s="100"/>
      <c r="S53" s="100"/>
      <c r="T53" s="100"/>
      <c r="U53" s="100"/>
      <c r="V53" s="100"/>
      <c r="W53" s="100"/>
      <c r="X53" s="100"/>
      <c r="Y53" s="100"/>
      <c r="Z53" s="100"/>
    </row>
    <row r="54" spans="1:26" s="101" customFormat="1" x14ac:dyDescent="0.25">
      <c r="A54" s="47" t="e">
        <f t="shared" si="1"/>
        <v>#REF!</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c r="B55" s="50" t="s">
        <v>16</v>
      </c>
      <c r="C55" s="103"/>
      <c r="D55" s="102"/>
      <c r="E55" s="97"/>
      <c r="F55" s="98"/>
      <c r="G55" s="98"/>
      <c r="H55" s="98"/>
      <c r="I55" s="99"/>
      <c r="J55" s="99"/>
      <c r="K55" s="104">
        <f>SUM(K49:K54)</f>
        <v>34.366666666666667</v>
      </c>
      <c r="L55" s="104">
        <f>SUM(L49:L54)</f>
        <v>0</v>
      </c>
      <c r="M55" s="114">
        <f>SUM(M49:M54)</f>
        <v>1090</v>
      </c>
      <c r="N55" s="104">
        <f>SUM(N49:N54)</f>
        <v>0</v>
      </c>
      <c r="O55" s="27"/>
      <c r="P55" s="27"/>
      <c r="Q55" s="117"/>
    </row>
    <row r="56" spans="1:26" s="30" customFormat="1" x14ac:dyDescent="0.25">
      <c r="E56" s="31"/>
    </row>
    <row r="57" spans="1:26" s="30" customFormat="1" x14ac:dyDescent="0.25">
      <c r="B57" s="434" t="s">
        <v>28</v>
      </c>
      <c r="C57" s="434" t="s">
        <v>27</v>
      </c>
      <c r="D57" s="436" t="s">
        <v>34</v>
      </c>
      <c r="E57" s="436"/>
    </row>
    <row r="58" spans="1:26" s="30" customFormat="1" x14ac:dyDescent="0.25">
      <c r="B58" s="435"/>
      <c r="C58" s="435"/>
      <c r="D58" s="205" t="s">
        <v>23</v>
      </c>
      <c r="E58" s="62" t="s">
        <v>24</v>
      </c>
    </row>
    <row r="59" spans="1:26" s="30" customFormat="1" ht="30.6" customHeight="1" x14ac:dyDescent="0.25">
      <c r="B59" s="59" t="s">
        <v>21</v>
      </c>
      <c r="C59" s="60">
        <f>+K55</f>
        <v>34.366666666666667</v>
      </c>
      <c r="D59" s="58"/>
      <c r="E59" s="58" t="s">
        <v>110</v>
      </c>
      <c r="F59" s="32"/>
      <c r="G59" s="32"/>
      <c r="H59" s="32"/>
      <c r="I59" s="32"/>
      <c r="J59" s="32"/>
      <c r="K59" s="32"/>
      <c r="L59" s="32"/>
      <c r="M59" s="32"/>
    </row>
    <row r="60" spans="1:26" s="30" customFormat="1" ht="30" customHeight="1" x14ac:dyDescent="0.25">
      <c r="B60" s="59" t="s">
        <v>25</v>
      </c>
      <c r="C60" s="60">
        <f>+M55</f>
        <v>1090</v>
      </c>
      <c r="D60" s="58"/>
      <c r="E60" s="58" t="s">
        <v>110</v>
      </c>
    </row>
    <row r="61" spans="1:26" s="30" customFormat="1" x14ac:dyDescent="0.25">
      <c r="B61" s="33"/>
      <c r="C61" s="455"/>
      <c r="D61" s="455"/>
      <c r="E61" s="455"/>
      <c r="F61" s="455"/>
      <c r="G61" s="455"/>
      <c r="H61" s="455"/>
      <c r="I61" s="455"/>
      <c r="J61" s="455"/>
      <c r="K61" s="455"/>
      <c r="L61" s="455"/>
      <c r="M61" s="455"/>
      <c r="N61" s="455"/>
    </row>
    <row r="62" spans="1:26" ht="28.15" customHeight="1" thickBot="1" x14ac:dyDescent="0.3"/>
    <row r="63" spans="1:26" ht="27" thickBot="1" x14ac:dyDescent="0.3">
      <c r="B63" s="456" t="s">
        <v>66</v>
      </c>
      <c r="C63" s="456"/>
      <c r="D63" s="456"/>
      <c r="E63" s="456"/>
      <c r="F63" s="456"/>
      <c r="G63" s="456"/>
      <c r="H63" s="456"/>
      <c r="I63" s="456"/>
      <c r="J63" s="456"/>
      <c r="K63" s="456"/>
      <c r="L63" s="456"/>
      <c r="M63" s="456"/>
      <c r="N63" s="456"/>
    </row>
    <row r="66" spans="2:17" ht="109.5" customHeight="1" x14ac:dyDescent="0.25">
      <c r="B66" s="108" t="s">
        <v>108</v>
      </c>
      <c r="C66" s="68" t="s">
        <v>2</v>
      </c>
      <c r="D66" s="68" t="s">
        <v>68</v>
      </c>
      <c r="E66" s="68" t="s">
        <v>67</v>
      </c>
      <c r="F66" s="68" t="s">
        <v>69</v>
      </c>
      <c r="G66" s="68" t="s">
        <v>70</v>
      </c>
      <c r="H66" s="68" t="s">
        <v>71</v>
      </c>
      <c r="I66" s="68" t="s">
        <v>72</v>
      </c>
      <c r="J66" s="68" t="s">
        <v>73</v>
      </c>
      <c r="K66" s="68" t="s">
        <v>74</v>
      </c>
      <c r="L66" s="68" t="s">
        <v>75</v>
      </c>
      <c r="M66" s="84" t="s">
        <v>76</v>
      </c>
      <c r="N66" s="84" t="s">
        <v>77</v>
      </c>
      <c r="O66" s="452" t="s">
        <v>3</v>
      </c>
      <c r="P66" s="454"/>
      <c r="Q66" s="68" t="s">
        <v>18</v>
      </c>
    </row>
    <row r="67" spans="2:17" ht="15" customHeight="1" x14ac:dyDescent="0.25">
      <c r="B67" s="3" t="s">
        <v>301</v>
      </c>
      <c r="C67" s="190" t="s">
        <v>2093</v>
      </c>
      <c r="D67" s="190" t="s">
        <v>2094</v>
      </c>
      <c r="E67" s="190">
        <v>100</v>
      </c>
      <c r="F67" s="190"/>
      <c r="G67" s="190"/>
      <c r="H67" s="190"/>
      <c r="I67" s="190"/>
      <c r="J67" s="190"/>
      <c r="K67" s="190"/>
      <c r="L67" s="190"/>
      <c r="M67" s="190"/>
      <c r="N67" s="190"/>
      <c r="O67" s="461" t="s">
        <v>2095</v>
      </c>
      <c r="P67" s="462"/>
      <c r="Q67" s="109"/>
    </row>
    <row r="68" spans="2:17" x14ac:dyDescent="0.25">
      <c r="B68" s="3"/>
      <c r="C68" s="190"/>
      <c r="D68" s="190"/>
      <c r="E68" s="190"/>
      <c r="F68" s="190"/>
      <c r="G68" s="190"/>
      <c r="H68" s="190"/>
      <c r="I68" s="190"/>
      <c r="J68" s="190"/>
      <c r="K68" s="190"/>
      <c r="L68" s="190"/>
      <c r="M68" s="190"/>
      <c r="N68" s="190"/>
      <c r="O68" s="457"/>
      <c r="P68" s="458"/>
      <c r="Q68" s="109"/>
    </row>
    <row r="69" spans="2:17" x14ac:dyDescent="0.25">
      <c r="B69" s="3"/>
      <c r="C69" s="3"/>
      <c r="D69" s="3"/>
      <c r="E69" s="3"/>
      <c r="F69" s="3"/>
      <c r="G69" s="3"/>
      <c r="H69" s="3"/>
      <c r="I69" s="3"/>
      <c r="J69" s="3"/>
      <c r="K69" s="3"/>
      <c r="L69" s="3"/>
      <c r="M69" s="3"/>
      <c r="N69" s="3"/>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109"/>
      <c r="C73" s="109"/>
      <c r="D73" s="109"/>
      <c r="E73" s="109"/>
      <c r="F73" s="109"/>
      <c r="G73" s="109"/>
      <c r="H73" s="109"/>
      <c r="I73" s="109"/>
      <c r="J73" s="109"/>
      <c r="K73" s="109"/>
      <c r="L73" s="109"/>
      <c r="M73" s="109"/>
      <c r="N73" s="109"/>
      <c r="O73" s="457"/>
      <c r="P73" s="458"/>
      <c r="Q73" s="109"/>
    </row>
    <row r="74" spans="2:17" x14ac:dyDescent="0.25">
      <c r="B74" s="9" t="s">
        <v>1</v>
      </c>
    </row>
    <row r="75" spans="2:17" x14ac:dyDescent="0.25">
      <c r="B75" s="9" t="s">
        <v>37</v>
      </c>
    </row>
    <row r="76" spans="2:17" x14ac:dyDescent="0.25">
      <c r="B76" s="9" t="s">
        <v>60</v>
      </c>
    </row>
    <row r="78" spans="2:17" ht="15.75" thickBot="1" x14ac:dyDescent="0.3"/>
    <row r="79" spans="2:17" ht="27" thickBot="1" x14ac:dyDescent="0.3">
      <c r="B79" s="449" t="s">
        <v>38</v>
      </c>
      <c r="C79" s="450"/>
      <c r="D79" s="450"/>
      <c r="E79" s="450"/>
      <c r="F79" s="450"/>
      <c r="G79" s="450"/>
      <c r="H79" s="450"/>
      <c r="I79" s="450"/>
      <c r="J79" s="450"/>
      <c r="K79" s="450"/>
      <c r="L79" s="450"/>
      <c r="M79" s="450"/>
      <c r="N79" s="451"/>
    </row>
    <row r="84" spans="2:17" ht="76.5" customHeight="1" x14ac:dyDescent="0.25">
      <c r="B84" s="108" t="s">
        <v>0</v>
      </c>
      <c r="C84" s="108" t="s">
        <v>39</v>
      </c>
      <c r="D84" s="108" t="s">
        <v>40</v>
      </c>
      <c r="E84" s="108" t="s">
        <v>78</v>
      </c>
      <c r="F84" s="108" t="s">
        <v>80</v>
      </c>
      <c r="G84" s="108" t="s">
        <v>81</v>
      </c>
      <c r="H84" s="108" t="s">
        <v>82</v>
      </c>
      <c r="I84" s="108" t="s">
        <v>79</v>
      </c>
      <c r="J84" s="452" t="s">
        <v>83</v>
      </c>
      <c r="K84" s="453"/>
      <c r="L84" s="454"/>
      <c r="M84" s="108" t="s">
        <v>84</v>
      </c>
      <c r="N84" s="108" t="s">
        <v>41</v>
      </c>
      <c r="O84" s="108" t="s">
        <v>42</v>
      </c>
      <c r="P84" s="452" t="s">
        <v>3</v>
      </c>
      <c r="Q84" s="454"/>
    </row>
    <row r="85" spans="2:17" ht="76.5" customHeight="1" x14ac:dyDescent="0.25">
      <c r="B85" s="108"/>
      <c r="C85" s="108"/>
      <c r="D85" s="108"/>
      <c r="E85" s="108"/>
      <c r="F85" s="108"/>
      <c r="G85" s="108"/>
      <c r="H85" s="108"/>
      <c r="I85" s="108"/>
      <c r="J85" s="206" t="s">
        <v>482</v>
      </c>
      <c r="K85" s="108" t="s">
        <v>527</v>
      </c>
      <c r="L85" s="108" t="s">
        <v>528</v>
      </c>
      <c r="M85" s="108"/>
      <c r="N85" s="108"/>
      <c r="O85" s="108"/>
      <c r="P85" s="206"/>
      <c r="Q85" s="207"/>
    </row>
    <row r="86" spans="2:17" ht="60.75" customHeight="1" x14ac:dyDescent="0.25">
      <c r="B86" s="190" t="s">
        <v>160</v>
      </c>
      <c r="C86" s="190" t="s">
        <v>95</v>
      </c>
      <c r="D86" s="3"/>
      <c r="E86" s="3"/>
      <c r="F86" s="3"/>
      <c r="G86" s="3"/>
      <c r="H86" s="3"/>
      <c r="I86" s="5"/>
      <c r="J86" s="1"/>
      <c r="K86" s="86"/>
      <c r="L86" s="85"/>
      <c r="M86" s="109"/>
      <c r="N86" s="109"/>
      <c r="O86" s="109"/>
      <c r="P86" s="460" t="s">
        <v>2096</v>
      </c>
      <c r="Q86" s="460"/>
    </row>
    <row r="87" spans="2:17" ht="33.6" customHeight="1" x14ac:dyDescent="0.25">
      <c r="B87" s="190" t="s">
        <v>220</v>
      </c>
      <c r="C87" s="190" t="s">
        <v>95</v>
      </c>
      <c r="D87" s="3"/>
      <c r="E87" s="3"/>
      <c r="F87" s="3"/>
      <c r="G87" s="3"/>
      <c r="H87" s="3"/>
      <c r="I87" s="5"/>
      <c r="J87" s="1"/>
      <c r="K87" s="85"/>
      <c r="L87" s="85"/>
      <c r="M87" s="109"/>
      <c r="N87" s="109"/>
      <c r="O87" s="109"/>
      <c r="P87" s="463"/>
      <c r="Q87" s="463"/>
    </row>
    <row r="89" spans="2:17" ht="15.75" thickBot="1" x14ac:dyDescent="0.3"/>
    <row r="90" spans="2:17" ht="27" thickBot="1" x14ac:dyDescent="0.3">
      <c r="B90" s="449" t="s">
        <v>44</v>
      </c>
      <c r="C90" s="450"/>
      <c r="D90" s="450"/>
      <c r="E90" s="450"/>
      <c r="F90" s="450"/>
      <c r="G90" s="450"/>
      <c r="H90" s="450"/>
      <c r="I90" s="450"/>
      <c r="J90" s="450"/>
      <c r="K90" s="450"/>
      <c r="L90" s="450"/>
      <c r="M90" s="450"/>
      <c r="N90" s="451"/>
    </row>
    <row r="93" spans="2:17" ht="46.15" customHeight="1" x14ac:dyDescent="0.25">
      <c r="B93" s="68" t="s">
        <v>33</v>
      </c>
      <c r="C93" s="68" t="s">
        <v>45</v>
      </c>
      <c r="D93" s="452" t="s">
        <v>3</v>
      </c>
      <c r="E93" s="454"/>
    </row>
    <row r="94" spans="2:17" ht="46.9" customHeight="1" x14ac:dyDescent="0.25">
      <c r="B94" s="69" t="s">
        <v>85</v>
      </c>
      <c r="C94" s="109" t="s">
        <v>503</v>
      </c>
      <c r="D94" s="463"/>
      <c r="E94" s="463"/>
    </row>
    <row r="97" spans="1:26" ht="26.25" x14ac:dyDescent="0.25">
      <c r="B97" s="437" t="s">
        <v>62</v>
      </c>
      <c r="C97" s="438"/>
      <c r="D97" s="438"/>
      <c r="E97" s="438"/>
      <c r="F97" s="438"/>
      <c r="G97" s="438"/>
      <c r="H97" s="438"/>
      <c r="I97" s="438"/>
      <c r="J97" s="438"/>
      <c r="K97" s="438"/>
      <c r="L97" s="438"/>
      <c r="M97" s="438"/>
      <c r="N97" s="438"/>
      <c r="O97" s="438"/>
      <c r="P97" s="438"/>
    </row>
    <row r="99" spans="1:26" ht="15.75" thickBot="1" x14ac:dyDescent="0.3"/>
    <row r="100" spans="1:26" ht="27" thickBot="1" x14ac:dyDescent="0.3">
      <c r="B100" s="449" t="s">
        <v>52</v>
      </c>
      <c r="C100" s="450"/>
      <c r="D100" s="450"/>
      <c r="E100" s="450"/>
      <c r="F100" s="450"/>
      <c r="G100" s="450"/>
      <c r="H100" s="450"/>
      <c r="I100" s="450"/>
      <c r="J100" s="450"/>
      <c r="K100" s="450"/>
      <c r="L100" s="450"/>
      <c r="M100" s="450"/>
      <c r="N100" s="451"/>
    </row>
    <row r="102" spans="1:26" ht="15.75" thickBot="1" x14ac:dyDescent="0.3">
      <c r="M102" s="65"/>
      <c r="N102" s="65"/>
    </row>
    <row r="103" spans="1:26" s="95" customFormat="1" ht="109.5" customHeight="1" x14ac:dyDescent="0.25">
      <c r="B103" s="106" t="s">
        <v>104</v>
      </c>
      <c r="C103" s="106" t="s">
        <v>105</v>
      </c>
      <c r="D103" s="106" t="s">
        <v>106</v>
      </c>
      <c r="E103" s="106" t="s">
        <v>43</v>
      </c>
      <c r="F103" s="106" t="s">
        <v>22</v>
      </c>
      <c r="G103" s="106" t="s">
        <v>65</v>
      </c>
      <c r="H103" s="106" t="s">
        <v>17</v>
      </c>
      <c r="I103" s="106" t="s">
        <v>10</v>
      </c>
      <c r="J103" s="106" t="s">
        <v>31</v>
      </c>
      <c r="K103" s="106" t="s">
        <v>59</v>
      </c>
      <c r="L103" s="106" t="s">
        <v>20</v>
      </c>
      <c r="M103" s="91" t="s">
        <v>26</v>
      </c>
      <c r="N103" s="106" t="s">
        <v>107</v>
      </c>
      <c r="O103" s="106" t="s">
        <v>36</v>
      </c>
      <c r="P103" s="107" t="s">
        <v>11</v>
      </c>
      <c r="Q103" s="107" t="s">
        <v>19</v>
      </c>
    </row>
    <row r="104" spans="1:26" s="101" customFormat="1" ht="90" x14ac:dyDescent="0.25">
      <c r="A104" s="47">
        <v>1</v>
      </c>
      <c r="B104" s="102"/>
      <c r="C104" s="102"/>
      <c r="D104" s="102"/>
      <c r="E104" s="155"/>
      <c r="F104" s="105"/>
      <c r="G104" s="115"/>
      <c r="H104" s="105"/>
      <c r="I104" s="105"/>
      <c r="J104" s="105"/>
      <c r="K104" s="155"/>
      <c r="L104" s="99"/>
      <c r="M104" s="155"/>
      <c r="N104" s="90"/>
      <c r="O104" s="27"/>
      <c r="P104" s="27"/>
      <c r="Q104" s="116" t="s">
        <v>2097</v>
      </c>
      <c r="R104" s="100"/>
      <c r="S104" s="100"/>
      <c r="T104" s="100"/>
      <c r="U104" s="100"/>
      <c r="V104" s="100"/>
      <c r="W104" s="100"/>
      <c r="X104" s="100"/>
      <c r="Y104" s="100"/>
      <c r="Z104" s="100"/>
    </row>
    <row r="105" spans="1:26" s="101" customFormat="1" x14ac:dyDescent="0.25">
      <c r="A105" s="47">
        <f>+A104+1</f>
        <v>2</v>
      </c>
      <c r="B105" s="102"/>
      <c r="C105" s="102"/>
      <c r="D105" s="102"/>
      <c r="E105" s="155"/>
      <c r="F105" s="98"/>
      <c r="G105" s="97"/>
      <c r="H105" s="105"/>
      <c r="I105" s="105"/>
      <c r="J105" s="99"/>
      <c r="K105" s="155"/>
      <c r="L105" s="99"/>
      <c r="M105" s="124"/>
      <c r="N105" s="90"/>
      <c r="O105" s="27"/>
      <c r="P105" s="27"/>
      <c r="Q105" s="116"/>
      <c r="R105" s="100"/>
      <c r="S105" s="100"/>
      <c r="T105" s="100"/>
      <c r="U105" s="100"/>
      <c r="V105" s="100"/>
      <c r="W105" s="100"/>
      <c r="X105" s="100"/>
      <c r="Y105" s="100"/>
      <c r="Z105" s="100"/>
    </row>
    <row r="106" spans="1:26" s="101" customFormat="1" x14ac:dyDescent="0.25">
      <c r="A106" s="47">
        <f t="shared" ref="A106:A111" si="2">+A105+1</f>
        <v>3</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si="2"/>
        <v>4</v>
      </c>
      <c r="B107" s="102"/>
      <c r="C107" s="102"/>
      <c r="D107" s="102"/>
      <c r="E107" s="155"/>
      <c r="F107" s="98"/>
      <c r="G107" s="98"/>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5</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6</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7</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8</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c r="B112" s="50" t="s">
        <v>16</v>
      </c>
      <c r="C112" s="103"/>
      <c r="D112" s="102"/>
      <c r="E112" s="97"/>
      <c r="F112" s="98"/>
      <c r="G112" s="98"/>
      <c r="H112" s="98"/>
      <c r="I112" s="99"/>
      <c r="J112" s="99"/>
      <c r="K112" s="104">
        <f t="shared" ref="K112:N112" si="3">SUM(K104:K111)</f>
        <v>0</v>
      </c>
      <c r="L112" s="104">
        <f t="shared" si="3"/>
        <v>0</v>
      </c>
      <c r="M112" s="114">
        <f t="shared" si="3"/>
        <v>0</v>
      </c>
      <c r="N112" s="104">
        <f t="shared" si="3"/>
        <v>0</v>
      </c>
      <c r="O112" s="27"/>
      <c r="P112" s="27"/>
      <c r="Q112" s="117"/>
    </row>
    <row r="113" spans="2:17" x14ac:dyDescent="0.25">
      <c r="B113" s="30"/>
      <c r="C113" s="30"/>
      <c r="D113" s="30"/>
      <c r="E113" s="31"/>
      <c r="F113" s="30"/>
      <c r="G113" s="30"/>
      <c r="H113" s="30"/>
      <c r="I113" s="30"/>
      <c r="J113" s="30"/>
      <c r="K113" s="30"/>
      <c r="L113" s="30"/>
      <c r="M113" s="30"/>
      <c r="N113" s="30"/>
      <c r="O113" s="30"/>
      <c r="P113" s="30"/>
    </row>
    <row r="114" spans="2:17" ht="18.75" x14ac:dyDescent="0.25">
      <c r="B114" s="59" t="s">
        <v>32</v>
      </c>
      <c r="C114" s="73">
        <f>+K112</f>
        <v>0</v>
      </c>
      <c r="H114" s="32"/>
      <c r="I114" s="32"/>
      <c r="J114" s="32"/>
      <c r="K114" s="32"/>
      <c r="L114" s="32"/>
      <c r="M114" s="32"/>
      <c r="N114" s="30"/>
      <c r="O114" s="30"/>
      <c r="P114" s="30"/>
    </row>
    <row r="116" spans="2:17" ht="15.75" thickBot="1" x14ac:dyDescent="0.3"/>
    <row r="117" spans="2:17" ht="37.15" customHeight="1" thickBot="1" x14ac:dyDescent="0.3">
      <c r="B117" s="76" t="s">
        <v>47</v>
      </c>
      <c r="C117" s="77" t="s">
        <v>48</v>
      </c>
      <c r="D117" s="76" t="s">
        <v>49</v>
      </c>
      <c r="E117" s="77" t="s">
        <v>53</v>
      </c>
    </row>
    <row r="118" spans="2:17" ht="41.45" customHeight="1" x14ac:dyDescent="0.25">
      <c r="B118" s="67" t="s">
        <v>86</v>
      </c>
      <c r="C118" s="70">
        <v>20</v>
      </c>
      <c r="D118" s="70"/>
      <c r="E118" s="467">
        <v>0</v>
      </c>
    </row>
    <row r="119" spans="2:17" x14ac:dyDescent="0.25">
      <c r="B119" s="67" t="s">
        <v>87</v>
      </c>
      <c r="C119" s="210">
        <v>30</v>
      </c>
      <c r="D119" s="209"/>
      <c r="E119" s="468"/>
    </row>
    <row r="120" spans="2:17" ht="15.75" thickBot="1" x14ac:dyDescent="0.3">
      <c r="B120" s="67" t="s">
        <v>88</v>
      </c>
      <c r="C120" s="72">
        <v>40</v>
      </c>
      <c r="D120" s="72">
        <v>0</v>
      </c>
      <c r="E120" s="469"/>
    </row>
    <row r="122" spans="2:17" ht="15.75" thickBot="1" x14ac:dyDescent="0.3"/>
    <row r="123" spans="2:17" ht="27" thickBot="1" x14ac:dyDescent="0.3">
      <c r="B123" s="449" t="s">
        <v>50</v>
      </c>
      <c r="C123" s="450"/>
      <c r="D123" s="450"/>
      <c r="E123" s="450"/>
      <c r="F123" s="450"/>
      <c r="G123" s="450"/>
      <c r="H123" s="450"/>
      <c r="I123" s="450"/>
      <c r="J123" s="450"/>
      <c r="K123" s="450"/>
      <c r="L123" s="450"/>
      <c r="M123" s="450"/>
      <c r="N123" s="451"/>
    </row>
    <row r="125" spans="2:17" ht="76.5" customHeight="1" x14ac:dyDescent="0.25">
      <c r="B125" s="108" t="s">
        <v>0</v>
      </c>
      <c r="C125" s="108" t="s">
        <v>39</v>
      </c>
      <c r="D125" s="108" t="s">
        <v>40</v>
      </c>
      <c r="E125" s="108" t="s">
        <v>78</v>
      </c>
      <c r="F125" s="108" t="s">
        <v>80</v>
      </c>
      <c r="G125" s="108" t="s">
        <v>81</v>
      </c>
      <c r="H125" s="108" t="s">
        <v>82</v>
      </c>
      <c r="I125" s="108" t="s">
        <v>79</v>
      </c>
      <c r="J125" s="452" t="s">
        <v>83</v>
      </c>
      <c r="K125" s="453"/>
      <c r="L125" s="454"/>
      <c r="M125" s="108" t="s">
        <v>84</v>
      </c>
      <c r="N125" s="108" t="s">
        <v>41</v>
      </c>
      <c r="O125" s="108" t="s">
        <v>42</v>
      </c>
      <c r="P125" s="452" t="s">
        <v>3</v>
      </c>
      <c r="Q125" s="454"/>
    </row>
    <row r="126" spans="2:17" ht="60.75" customHeight="1" x14ac:dyDescent="0.25">
      <c r="B126" s="190" t="s">
        <v>510</v>
      </c>
      <c r="C126" s="190" t="s">
        <v>95</v>
      </c>
      <c r="D126" s="190" t="s">
        <v>900</v>
      </c>
      <c r="E126" s="3">
        <v>32886001</v>
      </c>
      <c r="F126" s="190" t="s">
        <v>323</v>
      </c>
      <c r="G126" s="190" t="s">
        <v>117</v>
      </c>
      <c r="H126" s="3" t="s">
        <v>96</v>
      </c>
      <c r="I126" s="5" t="s">
        <v>96</v>
      </c>
      <c r="J126" s="1"/>
      <c r="K126" s="86"/>
      <c r="L126" s="85"/>
      <c r="M126" s="109" t="s">
        <v>95</v>
      </c>
      <c r="N126" s="109" t="s">
        <v>95</v>
      </c>
      <c r="O126" s="109" t="s">
        <v>95</v>
      </c>
      <c r="P126" s="460" t="s">
        <v>2098</v>
      </c>
      <c r="Q126" s="460"/>
    </row>
    <row r="127" spans="2:17" ht="60.75" customHeight="1" x14ac:dyDescent="0.25">
      <c r="B127" s="190" t="s">
        <v>92</v>
      </c>
      <c r="C127" s="190" t="s">
        <v>95</v>
      </c>
      <c r="D127" s="190" t="s">
        <v>901</v>
      </c>
      <c r="E127" s="3">
        <v>22523901</v>
      </c>
      <c r="F127" s="190" t="s">
        <v>902</v>
      </c>
      <c r="G127" s="190" t="s">
        <v>117</v>
      </c>
      <c r="H127" s="3" t="s">
        <v>96</v>
      </c>
      <c r="I127" s="5" t="s">
        <v>96</v>
      </c>
      <c r="J127" s="1"/>
      <c r="K127" s="86"/>
      <c r="L127" s="85"/>
      <c r="M127" s="109" t="s">
        <v>95</v>
      </c>
      <c r="N127" s="109" t="s">
        <v>95</v>
      </c>
      <c r="O127" s="109" t="s">
        <v>95</v>
      </c>
      <c r="P127" s="460" t="s">
        <v>2098</v>
      </c>
      <c r="Q127" s="460"/>
    </row>
    <row r="128" spans="2:17" ht="33.6" customHeight="1" x14ac:dyDescent="0.25">
      <c r="B128" s="190" t="s">
        <v>93</v>
      </c>
      <c r="C128" s="190" t="s">
        <v>95</v>
      </c>
      <c r="D128" s="190" t="s">
        <v>903</v>
      </c>
      <c r="E128" s="3">
        <v>7601296</v>
      </c>
      <c r="F128" s="3" t="s">
        <v>128</v>
      </c>
      <c r="G128" s="190" t="s">
        <v>117</v>
      </c>
      <c r="H128" s="3" t="s">
        <v>96</v>
      </c>
      <c r="I128" s="5" t="s">
        <v>96</v>
      </c>
      <c r="J128" s="1"/>
      <c r="K128" s="85"/>
      <c r="L128" s="85"/>
      <c r="M128" s="109" t="s">
        <v>95</v>
      </c>
      <c r="N128" s="109" t="s">
        <v>95</v>
      </c>
      <c r="O128" s="109" t="s">
        <v>95</v>
      </c>
      <c r="P128" s="460" t="s">
        <v>2098</v>
      </c>
      <c r="Q128" s="460"/>
    </row>
    <row r="131" spans="2:7" ht="15.75" thickBot="1" x14ac:dyDescent="0.3"/>
    <row r="132" spans="2:7" ht="54" customHeight="1" x14ac:dyDescent="0.25">
      <c r="B132" s="112" t="s">
        <v>33</v>
      </c>
      <c r="C132" s="112" t="s">
        <v>47</v>
      </c>
      <c r="D132" s="108" t="s">
        <v>48</v>
      </c>
      <c r="E132" s="112" t="s">
        <v>49</v>
      </c>
      <c r="F132" s="77" t="s">
        <v>54</v>
      </c>
      <c r="G132" s="82"/>
    </row>
    <row r="133" spans="2:7" ht="120.75" customHeight="1" x14ac:dyDescent="0.2">
      <c r="B133" s="470" t="s">
        <v>51</v>
      </c>
      <c r="C133" s="6" t="s">
        <v>89</v>
      </c>
      <c r="D133" s="209">
        <v>25</v>
      </c>
      <c r="E133" s="209">
        <v>0</v>
      </c>
      <c r="F133" s="471">
        <f>E133+E134+E135</f>
        <v>0</v>
      </c>
      <c r="G133" s="83"/>
    </row>
    <row r="134" spans="2:7" ht="76.150000000000006" customHeight="1" x14ac:dyDescent="0.2">
      <c r="B134" s="470"/>
      <c r="C134" s="6" t="s">
        <v>90</v>
      </c>
      <c r="D134" s="208">
        <v>25</v>
      </c>
      <c r="E134" s="209">
        <v>0</v>
      </c>
      <c r="F134" s="472"/>
      <c r="G134" s="83"/>
    </row>
    <row r="135" spans="2:7" ht="69" customHeight="1" x14ac:dyDescent="0.2">
      <c r="B135" s="470"/>
      <c r="C135" s="6" t="s">
        <v>91</v>
      </c>
      <c r="D135" s="209">
        <v>10</v>
      </c>
      <c r="E135" s="209">
        <v>0</v>
      </c>
      <c r="F135" s="473"/>
      <c r="G135" s="83"/>
    </row>
    <row r="136" spans="2:7" x14ac:dyDescent="0.25">
      <c r="C136" s="92"/>
    </row>
    <row r="139" spans="2:7" x14ac:dyDescent="0.25">
      <c r="B139" s="110" t="s">
        <v>55</v>
      </c>
    </row>
    <row r="142" spans="2:7" x14ac:dyDescent="0.25">
      <c r="B142" s="113" t="s">
        <v>33</v>
      </c>
      <c r="C142" s="113" t="s">
        <v>56</v>
      </c>
      <c r="D142" s="112" t="s">
        <v>49</v>
      </c>
      <c r="E142" s="112" t="s">
        <v>16</v>
      </c>
    </row>
    <row r="143" spans="2:7" ht="28.5" x14ac:dyDescent="0.25">
      <c r="B143" s="93" t="s">
        <v>57</v>
      </c>
      <c r="C143" s="94">
        <v>40</v>
      </c>
      <c r="D143" s="209">
        <v>0</v>
      </c>
      <c r="E143" s="446">
        <f>+D143+D144</f>
        <v>0</v>
      </c>
    </row>
    <row r="144" spans="2:7" ht="42.75" x14ac:dyDescent="0.25">
      <c r="B144" s="93" t="s">
        <v>58</v>
      </c>
      <c r="C144" s="94">
        <v>60</v>
      </c>
      <c r="D144" s="209">
        <v>0</v>
      </c>
      <c r="E144" s="447"/>
    </row>
  </sheetData>
  <mergeCells count="44">
    <mergeCell ref="B57:B58"/>
    <mergeCell ref="C57:C58"/>
    <mergeCell ref="D57:E57"/>
    <mergeCell ref="B2:P2"/>
    <mergeCell ref="B4:P4"/>
    <mergeCell ref="C6:N6"/>
    <mergeCell ref="C7:N7"/>
    <mergeCell ref="C8:N8"/>
    <mergeCell ref="C9:N9"/>
    <mergeCell ref="C10:E10"/>
    <mergeCell ref="B14:C21"/>
    <mergeCell ref="B22:C22"/>
    <mergeCell ref="E40:E41"/>
    <mergeCell ref="M45:N45"/>
    <mergeCell ref="J84:L84"/>
    <mergeCell ref="P84:Q84"/>
    <mergeCell ref="C61:N61"/>
    <mergeCell ref="B63:N63"/>
    <mergeCell ref="O66:P66"/>
    <mergeCell ref="O67:P67"/>
    <mergeCell ref="O68:P68"/>
    <mergeCell ref="O69:P69"/>
    <mergeCell ref="O70:P70"/>
    <mergeCell ref="O71:P71"/>
    <mergeCell ref="O72:P72"/>
    <mergeCell ref="O73:P73"/>
    <mergeCell ref="B79:N79"/>
    <mergeCell ref="P126:Q126"/>
    <mergeCell ref="P86:Q86"/>
    <mergeCell ref="P87:Q87"/>
    <mergeCell ref="B90:N90"/>
    <mergeCell ref="D93:E93"/>
    <mergeCell ref="D94:E94"/>
    <mergeCell ref="B97:P97"/>
    <mergeCell ref="B100:N100"/>
    <mergeCell ref="E118:E120"/>
    <mergeCell ref="B123:N123"/>
    <mergeCell ref="J125:L125"/>
    <mergeCell ref="P125:Q125"/>
    <mergeCell ref="P127:Q127"/>
    <mergeCell ref="P128:Q128"/>
    <mergeCell ref="B133:B135"/>
    <mergeCell ref="F133:F135"/>
    <mergeCell ref="E143:E144"/>
  </mergeCells>
  <dataValidations count="2">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46"/>
  <sheetViews>
    <sheetView topLeftCell="C7"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2085</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46</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204" t="s">
        <v>12</v>
      </c>
      <c r="E14" s="204" t="s">
        <v>13</v>
      </c>
      <c r="F14" s="204" t="s">
        <v>29</v>
      </c>
      <c r="G14" s="80"/>
      <c r="I14" s="38"/>
      <c r="J14" s="38"/>
      <c r="K14" s="38"/>
      <c r="L14" s="38"/>
      <c r="M14" s="38"/>
      <c r="N14" s="96"/>
    </row>
    <row r="15" spans="2:16" x14ac:dyDescent="0.25">
      <c r="B15" s="443"/>
      <c r="C15" s="443"/>
      <c r="D15" s="204">
        <v>46</v>
      </c>
      <c r="E15" s="36">
        <v>544147600</v>
      </c>
      <c r="F15" s="212">
        <v>200</v>
      </c>
      <c r="G15" s="81"/>
      <c r="I15" s="39"/>
      <c r="J15" s="39"/>
      <c r="K15" s="39"/>
      <c r="L15" s="39"/>
      <c r="M15" s="39"/>
      <c r="N15" s="96"/>
    </row>
    <row r="16" spans="2:16" x14ac:dyDescent="0.25">
      <c r="B16" s="443"/>
      <c r="C16" s="443"/>
      <c r="D16" s="204"/>
      <c r="E16" s="36"/>
      <c r="F16" s="37"/>
      <c r="G16" s="81"/>
      <c r="I16" s="39"/>
      <c r="J16" s="39"/>
      <c r="K16" s="39"/>
      <c r="L16" s="39"/>
      <c r="M16" s="39"/>
      <c r="N16" s="96"/>
    </row>
    <row r="17" spans="1:14" x14ac:dyDescent="0.25">
      <c r="B17" s="443"/>
      <c r="C17" s="443"/>
      <c r="D17" s="204"/>
      <c r="E17" s="36"/>
      <c r="F17" s="36"/>
      <c r="G17" s="81"/>
      <c r="I17" s="39"/>
      <c r="J17" s="39"/>
      <c r="K17" s="39"/>
      <c r="L17" s="39"/>
      <c r="M17" s="39"/>
      <c r="N17" s="96"/>
    </row>
    <row r="18" spans="1:14" x14ac:dyDescent="0.25">
      <c r="B18" s="443"/>
      <c r="C18" s="443"/>
      <c r="D18" s="204"/>
      <c r="E18" s="37"/>
      <c r="F18" s="36"/>
      <c r="G18" s="81"/>
      <c r="H18" s="22"/>
      <c r="I18" s="39"/>
      <c r="J18" s="39"/>
      <c r="K18" s="39"/>
      <c r="L18" s="39"/>
      <c r="M18" s="39"/>
      <c r="N18" s="20"/>
    </row>
    <row r="19" spans="1:14" x14ac:dyDescent="0.25">
      <c r="B19" s="443"/>
      <c r="C19" s="443"/>
      <c r="D19" s="204"/>
      <c r="E19" s="37"/>
      <c r="F19" s="36"/>
      <c r="G19" s="81"/>
      <c r="H19" s="22"/>
      <c r="I19" s="41"/>
      <c r="J19" s="41"/>
      <c r="K19" s="41"/>
      <c r="L19" s="41"/>
      <c r="M19" s="41"/>
      <c r="N19" s="20"/>
    </row>
    <row r="20" spans="1:14" x14ac:dyDescent="0.25">
      <c r="B20" s="443"/>
      <c r="C20" s="443"/>
      <c r="D20" s="204"/>
      <c r="E20" s="37"/>
      <c r="F20" s="36"/>
      <c r="G20" s="81"/>
      <c r="H20" s="22"/>
      <c r="I20" s="95"/>
      <c r="J20" s="95"/>
      <c r="K20" s="95"/>
      <c r="L20" s="95"/>
      <c r="M20" s="95"/>
      <c r="N20" s="20"/>
    </row>
    <row r="21" spans="1:14" x14ac:dyDescent="0.25">
      <c r="B21" s="443"/>
      <c r="C21" s="443"/>
      <c r="D21" s="204"/>
      <c r="E21" s="37"/>
      <c r="F21" s="36"/>
      <c r="G21" s="81"/>
      <c r="H21" s="22"/>
      <c r="I21" s="95"/>
      <c r="J21" s="95"/>
      <c r="K21" s="95"/>
      <c r="L21" s="95"/>
      <c r="M21" s="95"/>
      <c r="N21" s="20"/>
    </row>
    <row r="22" spans="1:14" ht="15.75" thickBot="1" x14ac:dyDescent="0.3">
      <c r="B22" s="444" t="s">
        <v>14</v>
      </c>
      <c r="C22" s="445"/>
      <c r="D22" s="204"/>
      <c r="E22" s="64">
        <f>SUM(E15:E21)</f>
        <v>544147600</v>
      </c>
      <c r="F22" s="212">
        <f>SUM(F15:F21)</f>
        <v>200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160</v>
      </c>
      <c r="D24" s="42"/>
      <c r="E24" s="45">
        <f>E22</f>
        <v>544147600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209">
        <v>0</v>
      </c>
      <c r="E40" s="446">
        <f>+D40+D41</f>
        <v>0</v>
      </c>
      <c r="F40" s="92"/>
      <c r="G40" s="92"/>
      <c r="H40" s="92"/>
      <c r="I40" s="95"/>
      <c r="J40" s="95"/>
      <c r="K40" s="95"/>
      <c r="L40" s="95"/>
      <c r="M40" s="95"/>
      <c r="N40" s="96"/>
    </row>
    <row r="41" spans="1:17" ht="42.75" x14ac:dyDescent="0.25">
      <c r="A41" s="87"/>
      <c r="B41" s="93" t="s">
        <v>103</v>
      </c>
      <c r="C41" s="94">
        <v>60</v>
      </c>
      <c r="D41" s="209"/>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102" t="s">
        <v>895</v>
      </c>
      <c r="C49" s="102" t="s">
        <v>895</v>
      </c>
      <c r="D49" s="102" t="s">
        <v>896</v>
      </c>
      <c r="E49" s="124" t="s">
        <v>897</v>
      </c>
      <c r="F49" s="98" t="s">
        <v>95</v>
      </c>
      <c r="G49" s="115"/>
      <c r="H49" s="105">
        <v>41193</v>
      </c>
      <c r="I49" s="105">
        <v>41273</v>
      </c>
      <c r="J49" s="155" t="s">
        <v>96</v>
      </c>
      <c r="K49" s="155">
        <f>(I49-H49)/30</f>
        <v>2.6666666666666665</v>
      </c>
      <c r="L49" s="99"/>
      <c r="M49" s="155">
        <v>600</v>
      </c>
      <c r="N49" s="155"/>
      <c r="O49" s="27"/>
      <c r="P49" s="27"/>
      <c r="Q49" s="116" t="s">
        <v>2099</v>
      </c>
      <c r="R49" s="100"/>
      <c r="S49" s="100"/>
      <c r="T49" s="100"/>
      <c r="U49" s="100"/>
      <c r="V49" s="100"/>
      <c r="W49" s="100"/>
      <c r="X49" s="100"/>
      <c r="Y49" s="100"/>
      <c r="Z49" s="100"/>
    </row>
    <row r="50" spans="1:26" s="101" customFormat="1" ht="45" x14ac:dyDescent="0.25">
      <c r="A50" s="47">
        <f>+A49+1</f>
        <v>2</v>
      </c>
      <c r="B50" s="102" t="s">
        <v>895</v>
      </c>
      <c r="C50" s="102" t="s">
        <v>895</v>
      </c>
      <c r="D50" s="102" t="s">
        <v>896</v>
      </c>
      <c r="E50" s="124" t="s">
        <v>898</v>
      </c>
      <c r="F50" s="98" t="s">
        <v>95</v>
      </c>
      <c r="G50" s="98"/>
      <c r="H50" s="105">
        <v>41459</v>
      </c>
      <c r="I50" s="105">
        <v>41639</v>
      </c>
      <c r="J50" s="155" t="s">
        <v>96</v>
      </c>
      <c r="K50" s="155">
        <f>(I50-H50)/30</f>
        <v>6</v>
      </c>
      <c r="L50" s="99"/>
      <c r="M50" s="155">
        <v>235</v>
      </c>
      <c r="N50" s="155"/>
      <c r="O50" s="27"/>
      <c r="P50" s="27"/>
      <c r="Q50" s="116" t="s">
        <v>2099</v>
      </c>
      <c r="R50" s="100"/>
      <c r="S50" s="100"/>
      <c r="T50" s="100"/>
      <c r="U50" s="100"/>
      <c r="V50" s="100"/>
      <c r="W50" s="100"/>
      <c r="X50" s="100"/>
      <c r="Y50" s="100"/>
      <c r="Z50" s="100"/>
    </row>
    <row r="51" spans="1:26" s="101" customFormat="1" ht="195" x14ac:dyDescent="0.25">
      <c r="A51" s="47">
        <f t="shared" ref="A51:A56" si="0">+A50+1</f>
        <v>3</v>
      </c>
      <c r="B51" s="102" t="s">
        <v>895</v>
      </c>
      <c r="C51" s="102" t="s">
        <v>895</v>
      </c>
      <c r="D51" s="102" t="s">
        <v>2100</v>
      </c>
      <c r="E51" s="124" t="s">
        <v>2101</v>
      </c>
      <c r="F51" s="98" t="s">
        <v>95</v>
      </c>
      <c r="G51" s="98"/>
      <c r="H51" s="105">
        <v>39934</v>
      </c>
      <c r="I51" s="105">
        <v>40178</v>
      </c>
      <c r="J51" s="155" t="s">
        <v>96</v>
      </c>
      <c r="K51" s="155">
        <f t="shared" ref="K51:K53" si="1">(I51-H51)/30</f>
        <v>8.1333333333333329</v>
      </c>
      <c r="L51" s="99"/>
      <c r="M51" s="155">
        <v>80</v>
      </c>
      <c r="N51" s="155"/>
      <c r="O51" s="27"/>
      <c r="P51" s="27"/>
      <c r="Q51" s="116" t="s">
        <v>2102</v>
      </c>
      <c r="R51" s="100"/>
      <c r="S51" s="100"/>
      <c r="T51" s="100"/>
      <c r="U51" s="100"/>
      <c r="V51" s="100"/>
      <c r="W51" s="100"/>
      <c r="X51" s="100"/>
      <c r="Y51" s="100"/>
      <c r="Z51" s="100"/>
    </row>
    <row r="52" spans="1:26" s="101" customFormat="1" ht="60" x14ac:dyDescent="0.25">
      <c r="A52" s="47">
        <f t="shared" si="0"/>
        <v>4</v>
      </c>
      <c r="B52" s="102" t="s">
        <v>895</v>
      </c>
      <c r="C52" s="102" t="s">
        <v>895</v>
      </c>
      <c r="D52" s="102" t="s">
        <v>2103</v>
      </c>
      <c r="E52" s="213">
        <v>40179</v>
      </c>
      <c r="F52" s="98" t="s">
        <v>95</v>
      </c>
      <c r="G52" s="98"/>
      <c r="H52" s="105">
        <v>40183</v>
      </c>
      <c r="I52" s="105">
        <v>40543</v>
      </c>
      <c r="J52" s="99" t="s">
        <v>96</v>
      </c>
      <c r="K52" s="155">
        <f t="shared" si="1"/>
        <v>12</v>
      </c>
      <c r="L52" s="99"/>
      <c r="M52" s="155">
        <v>200</v>
      </c>
      <c r="N52" s="90"/>
      <c r="O52" s="27"/>
      <c r="P52" s="27"/>
      <c r="Q52" s="116" t="s">
        <v>2089</v>
      </c>
      <c r="R52" s="100"/>
      <c r="S52" s="100"/>
      <c r="T52" s="100"/>
      <c r="U52" s="100"/>
      <c r="V52" s="100"/>
      <c r="W52" s="100"/>
      <c r="X52" s="100"/>
      <c r="Y52" s="100"/>
      <c r="Z52" s="100"/>
    </row>
    <row r="53" spans="1:26" s="101" customFormat="1" ht="60" x14ac:dyDescent="0.25">
      <c r="A53" s="47">
        <f t="shared" si="0"/>
        <v>5</v>
      </c>
      <c r="B53" s="102" t="s">
        <v>895</v>
      </c>
      <c r="C53" s="103" t="s">
        <v>895</v>
      </c>
      <c r="D53" s="102" t="s">
        <v>2087</v>
      </c>
      <c r="E53" s="155">
        <v>40575</v>
      </c>
      <c r="F53" s="98" t="s">
        <v>95</v>
      </c>
      <c r="G53" s="98"/>
      <c r="H53" s="105">
        <v>40550</v>
      </c>
      <c r="I53" s="105">
        <v>40754</v>
      </c>
      <c r="J53" s="99" t="s">
        <v>96</v>
      </c>
      <c r="K53" s="155">
        <f t="shared" si="1"/>
        <v>6.8</v>
      </c>
      <c r="L53" s="99"/>
      <c r="M53" s="155">
        <v>35</v>
      </c>
      <c r="N53" s="90"/>
      <c r="O53" s="27"/>
      <c r="P53" s="27"/>
      <c r="Q53" s="116" t="s">
        <v>2089</v>
      </c>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35.599999999999994</v>
      </c>
      <c r="L57" s="104">
        <f t="shared" si="2"/>
        <v>0</v>
      </c>
      <c r="M57" s="114">
        <f t="shared" si="2"/>
        <v>1150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205" t="s">
        <v>23</v>
      </c>
      <c r="E60" s="62" t="s">
        <v>24</v>
      </c>
    </row>
    <row r="61" spans="1:26" s="30" customFormat="1" ht="30.6" customHeight="1" x14ac:dyDescent="0.25">
      <c r="B61" s="59" t="s">
        <v>21</v>
      </c>
      <c r="C61" s="60">
        <f>+K57</f>
        <v>35.599999999999994</v>
      </c>
      <c r="D61" s="58"/>
      <c r="E61" s="58" t="s">
        <v>110</v>
      </c>
      <c r="F61" s="32"/>
      <c r="G61" s="32"/>
      <c r="H61" s="32"/>
      <c r="I61" s="32"/>
      <c r="J61" s="32"/>
      <c r="K61" s="32"/>
      <c r="L61" s="32"/>
      <c r="M61" s="32"/>
    </row>
    <row r="62" spans="1:26" s="30" customFormat="1" ht="30" customHeight="1" x14ac:dyDescent="0.25">
      <c r="B62" s="59" t="s">
        <v>25</v>
      </c>
      <c r="C62" s="60">
        <f>+M57</f>
        <v>1150</v>
      </c>
      <c r="D62" s="58"/>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15" customHeight="1" x14ac:dyDescent="0.25">
      <c r="B69" s="3" t="s">
        <v>301</v>
      </c>
      <c r="C69" s="190" t="s">
        <v>2093</v>
      </c>
      <c r="D69" s="190" t="s">
        <v>2094</v>
      </c>
      <c r="E69" s="190">
        <v>200</v>
      </c>
      <c r="F69" s="190"/>
      <c r="G69" s="190"/>
      <c r="H69" s="190"/>
      <c r="I69" s="190"/>
      <c r="J69" s="190"/>
      <c r="K69" s="190"/>
      <c r="L69" s="190"/>
      <c r="M69" s="190"/>
      <c r="N69" s="190"/>
      <c r="O69" s="461" t="s">
        <v>2095</v>
      </c>
      <c r="P69" s="462"/>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206" t="s">
        <v>482</v>
      </c>
      <c r="K87" s="108" t="s">
        <v>527</v>
      </c>
      <c r="L87" s="108" t="s">
        <v>528</v>
      </c>
      <c r="M87" s="108"/>
      <c r="N87" s="108"/>
      <c r="O87" s="108"/>
      <c r="P87" s="206"/>
      <c r="Q87" s="207"/>
    </row>
    <row r="88" spans="2:17" ht="60.75" customHeight="1" x14ac:dyDescent="0.25">
      <c r="B88" s="190" t="s">
        <v>160</v>
      </c>
      <c r="C88" s="190" t="s">
        <v>95</v>
      </c>
      <c r="D88" s="3"/>
      <c r="E88" s="3"/>
      <c r="F88" s="3"/>
      <c r="G88" s="3"/>
      <c r="H88" s="3"/>
      <c r="I88" s="5"/>
      <c r="J88" s="1"/>
      <c r="K88" s="86"/>
      <c r="L88" s="85"/>
      <c r="M88" s="109"/>
      <c r="N88" s="109"/>
      <c r="O88" s="109"/>
      <c r="P88" s="460" t="s">
        <v>2096</v>
      </c>
      <c r="Q88" s="460"/>
    </row>
    <row r="89" spans="2:17" ht="33.6" customHeight="1" x14ac:dyDescent="0.25">
      <c r="B89" s="190" t="s">
        <v>220</v>
      </c>
      <c r="C89" s="190" t="s">
        <v>95</v>
      </c>
      <c r="D89" s="3"/>
      <c r="E89" s="3"/>
      <c r="F89" s="3"/>
      <c r="G89" s="3"/>
      <c r="H89" s="3"/>
      <c r="I89" s="5"/>
      <c r="J89" s="1"/>
      <c r="K89" s="85"/>
      <c r="L89" s="85"/>
      <c r="M89" s="109"/>
      <c r="N89" s="109"/>
      <c r="O89" s="109"/>
      <c r="P89" s="463"/>
      <c r="Q89" s="463"/>
    </row>
    <row r="91" spans="2:17" ht="15.75" thickBot="1" x14ac:dyDescent="0.3"/>
    <row r="92" spans="2:17" ht="27" thickBot="1" x14ac:dyDescent="0.3">
      <c r="B92" s="449" t="s">
        <v>44</v>
      </c>
      <c r="C92" s="450"/>
      <c r="D92" s="450"/>
      <c r="E92" s="450"/>
      <c r="F92" s="450"/>
      <c r="G92" s="450"/>
      <c r="H92" s="450"/>
      <c r="I92" s="450"/>
      <c r="J92" s="450"/>
      <c r="K92" s="450"/>
      <c r="L92" s="450"/>
      <c r="M92" s="450"/>
      <c r="N92" s="451"/>
    </row>
    <row r="95" spans="2:17" ht="46.15" customHeight="1" x14ac:dyDescent="0.25">
      <c r="B95" s="68" t="s">
        <v>33</v>
      </c>
      <c r="C95" s="68" t="s">
        <v>45</v>
      </c>
      <c r="D95" s="452" t="s">
        <v>3</v>
      </c>
      <c r="E95" s="454"/>
    </row>
    <row r="96" spans="2:17" ht="46.9" customHeight="1" x14ac:dyDescent="0.25">
      <c r="B96" s="69" t="s">
        <v>85</v>
      </c>
      <c r="C96" s="109" t="s">
        <v>503</v>
      </c>
      <c r="D96" s="463"/>
      <c r="E96" s="463"/>
    </row>
    <row r="99" spans="1:26" ht="26.25" x14ac:dyDescent="0.25">
      <c r="B99" s="437" t="s">
        <v>62</v>
      </c>
      <c r="C99" s="438"/>
      <c r="D99" s="438"/>
      <c r="E99" s="438"/>
      <c r="F99" s="438"/>
      <c r="G99" s="438"/>
      <c r="H99" s="438"/>
      <c r="I99" s="438"/>
      <c r="J99" s="438"/>
      <c r="K99" s="438"/>
      <c r="L99" s="438"/>
      <c r="M99" s="438"/>
      <c r="N99" s="438"/>
      <c r="O99" s="438"/>
      <c r="P99" s="438"/>
    </row>
    <row r="101" spans="1:26" ht="15.75" thickBot="1" x14ac:dyDescent="0.3"/>
    <row r="102" spans="1:26" ht="27" thickBot="1" x14ac:dyDescent="0.3">
      <c r="B102" s="449" t="s">
        <v>52</v>
      </c>
      <c r="C102" s="450"/>
      <c r="D102" s="450"/>
      <c r="E102" s="450"/>
      <c r="F102" s="450"/>
      <c r="G102" s="450"/>
      <c r="H102" s="450"/>
      <c r="I102" s="450"/>
      <c r="J102" s="450"/>
      <c r="K102" s="450"/>
      <c r="L102" s="450"/>
      <c r="M102" s="450"/>
      <c r="N102" s="451"/>
    </row>
    <row r="104" spans="1:26" ht="15.75" thickBot="1" x14ac:dyDescent="0.3">
      <c r="M104" s="65"/>
      <c r="N104" s="65"/>
    </row>
    <row r="105" spans="1:26" s="95" customFormat="1" ht="109.5" customHeight="1" x14ac:dyDescent="0.25">
      <c r="B105" s="106" t="s">
        <v>104</v>
      </c>
      <c r="C105" s="106" t="s">
        <v>105</v>
      </c>
      <c r="D105" s="106" t="s">
        <v>106</v>
      </c>
      <c r="E105" s="106" t="s">
        <v>43</v>
      </c>
      <c r="F105" s="106" t="s">
        <v>22</v>
      </c>
      <c r="G105" s="106" t="s">
        <v>65</v>
      </c>
      <c r="H105" s="106" t="s">
        <v>17</v>
      </c>
      <c r="I105" s="106" t="s">
        <v>10</v>
      </c>
      <c r="J105" s="106" t="s">
        <v>31</v>
      </c>
      <c r="K105" s="106" t="s">
        <v>59</v>
      </c>
      <c r="L105" s="106" t="s">
        <v>20</v>
      </c>
      <c r="M105" s="91" t="s">
        <v>26</v>
      </c>
      <c r="N105" s="106" t="s">
        <v>107</v>
      </c>
      <c r="O105" s="106" t="s">
        <v>36</v>
      </c>
      <c r="P105" s="107" t="s">
        <v>11</v>
      </c>
      <c r="Q105" s="107" t="s">
        <v>19</v>
      </c>
    </row>
    <row r="106" spans="1:26" s="101" customFormat="1" ht="90" x14ac:dyDescent="0.25">
      <c r="A106" s="47">
        <v>1</v>
      </c>
      <c r="B106" s="102"/>
      <c r="C106" s="102"/>
      <c r="D106" s="102"/>
      <c r="E106" s="155"/>
      <c r="F106" s="105"/>
      <c r="G106" s="115"/>
      <c r="H106" s="105"/>
      <c r="I106" s="105"/>
      <c r="J106" s="105"/>
      <c r="K106" s="155"/>
      <c r="L106" s="99"/>
      <c r="M106" s="155"/>
      <c r="N106" s="90"/>
      <c r="O106" s="27"/>
      <c r="P106" s="27"/>
      <c r="Q106" s="116" t="s">
        <v>2097</v>
      </c>
      <c r="R106" s="100"/>
      <c r="S106" s="100"/>
      <c r="T106" s="100"/>
      <c r="U106" s="100"/>
      <c r="V106" s="100"/>
      <c r="W106" s="100"/>
      <c r="X106" s="100"/>
      <c r="Y106" s="100"/>
      <c r="Z106" s="100"/>
    </row>
    <row r="107" spans="1:26" s="101" customFormat="1" x14ac:dyDescent="0.25">
      <c r="A107" s="47">
        <f>+A106+1</f>
        <v>2</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ref="A108:A113" si="3">+A107+1</f>
        <v>3</v>
      </c>
      <c r="B108" s="102"/>
      <c r="C108" s="102"/>
      <c r="D108" s="102"/>
      <c r="E108" s="155"/>
      <c r="F108" s="98"/>
      <c r="G108" s="97"/>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3"/>
        <v>4</v>
      </c>
      <c r="B109" s="102"/>
      <c r="C109" s="102"/>
      <c r="D109" s="102"/>
      <c r="E109" s="155"/>
      <c r="F109" s="98"/>
      <c r="G109" s="98"/>
      <c r="H109" s="105"/>
      <c r="I109" s="105"/>
      <c r="J109" s="99"/>
      <c r="K109" s="155"/>
      <c r="L109" s="99"/>
      <c r="M109" s="124"/>
      <c r="N109" s="90"/>
      <c r="O109" s="27"/>
      <c r="P109" s="27"/>
      <c r="Q109" s="116"/>
      <c r="R109" s="100"/>
      <c r="S109" s="100"/>
      <c r="T109" s="100"/>
      <c r="U109" s="100"/>
      <c r="V109" s="100"/>
      <c r="W109" s="100"/>
      <c r="X109" s="100"/>
      <c r="Y109" s="100"/>
      <c r="Z109" s="100"/>
    </row>
    <row r="110" spans="1:26" s="101" customFormat="1" x14ac:dyDescent="0.25">
      <c r="A110" s="47">
        <f t="shared" si="3"/>
        <v>5</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3"/>
        <v>6</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3"/>
        <v>7</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3"/>
        <v>8</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c r="B114" s="50" t="s">
        <v>16</v>
      </c>
      <c r="C114" s="103"/>
      <c r="D114" s="102"/>
      <c r="E114" s="97"/>
      <c r="F114" s="98"/>
      <c r="G114" s="98"/>
      <c r="H114" s="98"/>
      <c r="I114" s="99"/>
      <c r="J114" s="99"/>
      <c r="K114" s="104">
        <f t="shared" ref="K114:N114" si="4">SUM(K106:K113)</f>
        <v>0</v>
      </c>
      <c r="L114" s="104">
        <f t="shared" si="4"/>
        <v>0</v>
      </c>
      <c r="M114" s="114">
        <f t="shared" si="4"/>
        <v>0</v>
      </c>
      <c r="N114" s="104">
        <f t="shared" si="4"/>
        <v>0</v>
      </c>
      <c r="O114" s="27"/>
      <c r="P114" s="27"/>
      <c r="Q114" s="117"/>
    </row>
    <row r="115" spans="1:26" x14ac:dyDescent="0.25">
      <c r="B115" s="30"/>
      <c r="C115" s="30"/>
      <c r="D115" s="30"/>
      <c r="E115" s="31"/>
      <c r="F115" s="30"/>
      <c r="G115" s="30"/>
      <c r="H115" s="30"/>
      <c r="I115" s="30"/>
      <c r="J115" s="30"/>
      <c r="K115" s="30"/>
      <c r="L115" s="30"/>
      <c r="M115" s="30"/>
      <c r="N115" s="30"/>
      <c r="O115" s="30"/>
      <c r="P115" s="30"/>
    </row>
    <row r="116" spans="1:26" ht="18.75" x14ac:dyDescent="0.25">
      <c r="B116" s="59" t="s">
        <v>32</v>
      </c>
      <c r="C116" s="73">
        <f>+K114</f>
        <v>0</v>
      </c>
      <c r="H116" s="32"/>
      <c r="I116" s="32"/>
      <c r="J116" s="32"/>
      <c r="K116" s="32"/>
      <c r="L116" s="32"/>
      <c r="M116" s="32"/>
      <c r="N116" s="30"/>
      <c r="O116" s="30"/>
      <c r="P116" s="30"/>
    </row>
    <row r="118" spans="1:26" ht="15.75" thickBot="1" x14ac:dyDescent="0.3"/>
    <row r="119" spans="1:26" ht="37.15" customHeight="1" thickBot="1" x14ac:dyDescent="0.3">
      <c r="B119" s="76" t="s">
        <v>47</v>
      </c>
      <c r="C119" s="77" t="s">
        <v>48</v>
      </c>
      <c r="D119" s="76" t="s">
        <v>49</v>
      </c>
      <c r="E119" s="77" t="s">
        <v>53</v>
      </c>
    </row>
    <row r="120" spans="1:26" ht="41.45" customHeight="1" x14ac:dyDescent="0.25">
      <c r="B120" s="67" t="s">
        <v>86</v>
      </c>
      <c r="C120" s="70">
        <v>20</v>
      </c>
      <c r="D120" s="70"/>
      <c r="E120" s="467">
        <v>0</v>
      </c>
    </row>
    <row r="121" spans="1:26" x14ac:dyDescent="0.25">
      <c r="B121" s="67" t="s">
        <v>87</v>
      </c>
      <c r="C121" s="210">
        <v>30</v>
      </c>
      <c r="D121" s="209"/>
      <c r="E121" s="468"/>
    </row>
    <row r="122" spans="1:26" ht="15.75" thickBot="1" x14ac:dyDescent="0.3">
      <c r="B122" s="67" t="s">
        <v>88</v>
      </c>
      <c r="C122" s="72">
        <v>40</v>
      </c>
      <c r="D122" s="72">
        <v>0</v>
      </c>
      <c r="E122" s="469"/>
    </row>
    <row r="124" spans="1:26" ht="15.75" thickBot="1" x14ac:dyDescent="0.3"/>
    <row r="125" spans="1:26" ht="27" thickBot="1" x14ac:dyDescent="0.3">
      <c r="B125" s="449" t="s">
        <v>50</v>
      </c>
      <c r="C125" s="450"/>
      <c r="D125" s="450"/>
      <c r="E125" s="450"/>
      <c r="F125" s="450"/>
      <c r="G125" s="450"/>
      <c r="H125" s="450"/>
      <c r="I125" s="450"/>
      <c r="J125" s="450"/>
      <c r="K125" s="450"/>
      <c r="L125" s="450"/>
      <c r="M125" s="450"/>
      <c r="N125" s="451"/>
    </row>
    <row r="127" spans="1:26" ht="76.5" customHeight="1" x14ac:dyDescent="0.25">
      <c r="B127" s="108" t="s">
        <v>0</v>
      </c>
      <c r="C127" s="108" t="s">
        <v>39</v>
      </c>
      <c r="D127" s="108" t="s">
        <v>40</v>
      </c>
      <c r="E127" s="108" t="s">
        <v>78</v>
      </c>
      <c r="F127" s="108" t="s">
        <v>80</v>
      </c>
      <c r="G127" s="108" t="s">
        <v>81</v>
      </c>
      <c r="H127" s="108" t="s">
        <v>82</v>
      </c>
      <c r="I127" s="108" t="s">
        <v>79</v>
      </c>
      <c r="J127" s="452" t="s">
        <v>83</v>
      </c>
      <c r="K127" s="453"/>
      <c r="L127" s="454"/>
      <c r="M127" s="108" t="s">
        <v>84</v>
      </c>
      <c r="N127" s="108" t="s">
        <v>41</v>
      </c>
      <c r="O127" s="108" t="s">
        <v>42</v>
      </c>
      <c r="P127" s="452" t="s">
        <v>3</v>
      </c>
      <c r="Q127" s="454"/>
    </row>
    <row r="128" spans="1:26" ht="60.75" customHeight="1" x14ac:dyDescent="0.25">
      <c r="B128" s="190" t="s">
        <v>510</v>
      </c>
      <c r="C128" s="190" t="s">
        <v>95</v>
      </c>
      <c r="D128" s="190" t="s">
        <v>900</v>
      </c>
      <c r="E128" s="3">
        <v>32886001</v>
      </c>
      <c r="F128" s="190" t="s">
        <v>323</v>
      </c>
      <c r="G128" s="190" t="s">
        <v>117</v>
      </c>
      <c r="H128" s="3" t="s">
        <v>96</v>
      </c>
      <c r="I128" s="5" t="s">
        <v>96</v>
      </c>
      <c r="J128" s="1"/>
      <c r="K128" s="86"/>
      <c r="L128" s="85"/>
      <c r="M128" s="109" t="s">
        <v>95</v>
      </c>
      <c r="N128" s="109" t="s">
        <v>95</v>
      </c>
      <c r="O128" s="109" t="s">
        <v>95</v>
      </c>
      <c r="P128" s="460" t="s">
        <v>2098</v>
      </c>
      <c r="Q128" s="460"/>
    </row>
    <row r="129" spans="2:17" ht="60.75" customHeight="1" x14ac:dyDescent="0.25">
      <c r="B129" s="190" t="s">
        <v>92</v>
      </c>
      <c r="C129" s="190" t="s">
        <v>95</v>
      </c>
      <c r="D129" s="190" t="s">
        <v>901</v>
      </c>
      <c r="E129" s="3">
        <v>22523901</v>
      </c>
      <c r="F129" s="190" t="s">
        <v>902</v>
      </c>
      <c r="G129" s="190" t="s">
        <v>117</v>
      </c>
      <c r="H129" s="3" t="s">
        <v>96</v>
      </c>
      <c r="I129" s="5" t="s">
        <v>96</v>
      </c>
      <c r="J129" s="1"/>
      <c r="K129" s="86"/>
      <c r="L129" s="85"/>
      <c r="M129" s="109" t="s">
        <v>95</v>
      </c>
      <c r="N129" s="109" t="s">
        <v>95</v>
      </c>
      <c r="O129" s="109" t="s">
        <v>95</v>
      </c>
      <c r="P129" s="460" t="s">
        <v>2098</v>
      </c>
      <c r="Q129" s="460"/>
    </row>
    <row r="130" spans="2:17" ht="33.6" customHeight="1" x14ac:dyDescent="0.25">
      <c r="B130" s="190" t="s">
        <v>93</v>
      </c>
      <c r="C130" s="190" t="s">
        <v>95</v>
      </c>
      <c r="D130" s="190" t="s">
        <v>903</v>
      </c>
      <c r="E130" s="3">
        <v>7601296</v>
      </c>
      <c r="F130" s="3" t="s">
        <v>128</v>
      </c>
      <c r="G130" s="190" t="s">
        <v>117</v>
      </c>
      <c r="H130" s="3" t="s">
        <v>96</v>
      </c>
      <c r="I130" s="5" t="s">
        <v>96</v>
      </c>
      <c r="J130" s="1"/>
      <c r="K130" s="85"/>
      <c r="L130" s="85"/>
      <c r="M130" s="109" t="s">
        <v>95</v>
      </c>
      <c r="N130" s="109" t="s">
        <v>95</v>
      </c>
      <c r="O130" s="109" t="s">
        <v>95</v>
      </c>
      <c r="P130" s="460" t="s">
        <v>2098</v>
      </c>
      <c r="Q130" s="460"/>
    </row>
    <row r="133" spans="2:17" ht="15.75" thickBot="1" x14ac:dyDescent="0.3"/>
    <row r="134" spans="2:17" ht="54" customHeight="1" x14ac:dyDescent="0.25">
      <c r="B134" s="112" t="s">
        <v>33</v>
      </c>
      <c r="C134" s="112" t="s">
        <v>47</v>
      </c>
      <c r="D134" s="108" t="s">
        <v>48</v>
      </c>
      <c r="E134" s="112" t="s">
        <v>49</v>
      </c>
      <c r="F134" s="77" t="s">
        <v>54</v>
      </c>
      <c r="G134" s="82"/>
    </row>
    <row r="135" spans="2:17" ht="120.75" customHeight="1" x14ac:dyDescent="0.2">
      <c r="B135" s="470" t="s">
        <v>51</v>
      </c>
      <c r="C135" s="6" t="s">
        <v>89</v>
      </c>
      <c r="D135" s="209">
        <v>25</v>
      </c>
      <c r="E135" s="209">
        <v>0</v>
      </c>
      <c r="F135" s="471">
        <f>E135+E136+E137</f>
        <v>0</v>
      </c>
      <c r="G135" s="83"/>
    </row>
    <row r="136" spans="2:17" ht="76.150000000000006" customHeight="1" x14ac:dyDescent="0.2">
      <c r="B136" s="470"/>
      <c r="C136" s="6" t="s">
        <v>90</v>
      </c>
      <c r="D136" s="208">
        <v>25</v>
      </c>
      <c r="E136" s="209">
        <v>0</v>
      </c>
      <c r="F136" s="472"/>
      <c r="G136" s="83"/>
    </row>
    <row r="137" spans="2:17" ht="69" customHeight="1" x14ac:dyDescent="0.2">
      <c r="B137" s="470"/>
      <c r="C137" s="6" t="s">
        <v>91</v>
      </c>
      <c r="D137" s="209">
        <v>10</v>
      </c>
      <c r="E137" s="209">
        <v>0</v>
      </c>
      <c r="F137" s="473"/>
      <c r="G137" s="83"/>
    </row>
    <row r="138" spans="2:17" x14ac:dyDescent="0.25">
      <c r="C138" s="92"/>
    </row>
    <row r="141" spans="2:17" x14ac:dyDescent="0.25">
      <c r="B141" s="110" t="s">
        <v>55</v>
      </c>
    </row>
    <row r="144" spans="2:17" x14ac:dyDescent="0.25">
      <c r="B144" s="113" t="s">
        <v>33</v>
      </c>
      <c r="C144" s="113" t="s">
        <v>56</v>
      </c>
      <c r="D144" s="112" t="s">
        <v>49</v>
      </c>
      <c r="E144" s="112" t="s">
        <v>16</v>
      </c>
    </row>
    <row r="145" spans="2:5" ht="28.5" x14ac:dyDescent="0.25">
      <c r="B145" s="93" t="s">
        <v>57</v>
      </c>
      <c r="C145" s="94">
        <v>40</v>
      </c>
      <c r="D145" s="209">
        <v>0</v>
      </c>
      <c r="E145" s="446">
        <f>+D145+D146</f>
        <v>0</v>
      </c>
    </row>
    <row r="146" spans="2:5" ht="42.75" x14ac:dyDescent="0.25">
      <c r="B146" s="93" t="s">
        <v>58</v>
      </c>
      <c r="C146" s="94">
        <v>60</v>
      </c>
      <c r="D146" s="209">
        <v>0</v>
      </c>
      <c r="E146" s="447"/>
    </row>
  </sheetData>
  <mergeCells count="44">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J86:L86"/>
    <mergeCell ref="P86:Q86"/>
    <mergeCell ref="C63:N63"/>
    <mergeCell ref="B65:N65"/>
    <mergeCell ref="O68:P68"/>
    <mergeCell ref="O69:P69"/>
    <mergeCell ref="O70:P70"/>
    <mergeCell ref="O71:P71"/>
    <mergeCell ref="O72:P72"/>
    <mergeCell ref="O73:P73"/>
    <mergeCell ref="O74:P74"/>
    <mergeCell ref="O75:P75"/>
    <mergeCell ref="B81:N81"/>
    <mergeCell ref="P128:Q128"/>
    <mergeCell ref="P88:Q88"/>
    <mergeCell ref="P89:Q89"/>
    <mergeCell ref="B92:N92"/>
    <mergeCell ref="D95:E95"/>
    <mergeCell ref="D96:E96"/>
    <mergeCell ref="B99:P99"/>
    <mergeCell ref="B102:N102"/>
    <mergeCell ref="E120:E122"/>
    <mergeCell ref="B125:N125"/>
    <mergeCell ref="J127:L127"/>
    <mergeCell ref="P127:Q127"/>
    <mergeCell ref="P129:Q129"/>
    <mergeCell ref="P130:Q130"/>
    <mergeCell ref="B135:B137"/>
    <mergeCell ref="F135:F137"/>
    <mergeCell ref="E145:E146"/>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2"/>
  <sheetViews>
    <sheetView topLeftCell="D106"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2085</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19</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370" t="s">
        <v>12</v>
      </c>
      <c r="E14" s="370" t="s">
        <v>13</v>
      </c>
      <c r="F14" s="370" t="s">
        <v>29</v>
      </c>
      <c r="G14" s="80"/>
      <c r="I14" s="38"/>
      <c r="J14" s="38"/>
      <c r="K14" s="38"/>
      <c r="L14" s="38"/>
      <c r="M14" s="38"/>
      <c r="N14" s="96"/>
    </row>
    <row r="15" spans="2:16" x14ac:dyDescent="0.25">
      <c r="B15" s="443"/>
      <c r="C15" s="443"/>
      <c r="D15" s="370">
        <v>19</v>
      </c>
      <c r="E15" s="36">
        <v>204055350</v>
      </c>
      <c r="F15" s="212">
        <v>75</v>
      </c>
      <c r="G15" s="81"/>
      <c r="I15" s="39"/>
      <c r="J15" s="39"/>
      <c r="K15" s="39"/>
      <c r="L15" s="39"/>
      <c r="M15" s="39"/>
      <c r="N15" s="96"/>
    </row>
    <row r="16" spans="2:16" x14ac:dyDescent="0.25">
      <c r="B16" s="443"/>
      <c r="C16" s="443"/>
      <c r="D16" s="370"/>
      <c r="E16" s="36"/>
      <c r="F16" s="37"/>
      <c r="G16" s="81"/>
      <c r="I16" s="39"/>
      <c r="J16" s="39"/>
      <c r="K16" s="39"/>
      <c r="L16" s="39"/>
      <c r="M16" s="39"/>
      <c r="N16" s="96"/>
    </row>
    <row r="17" spans="1:14" x14ac:dyDescent="0.25">
      <c r="B17" s="443"/>
      <c r="C17" s="443"/>
      <c r="D17" s="370"/>
      <c r="E17" s="36"/>
      <c r="F17" s="36"/>
      <c r="G17" s="81"/>
      <c r="I17" s="39"/>
      <c r="J17" s="39"/>
      <c r="K17" s="39"/>
      <c r="L17" s="39"/>
      <c r="M17" s="39"/>
      <c r="N17" s="96"/>
    </row>
    <row r="18" spans="1:14" x14ac:dyDescent="0.25">
      <c r="B18" s="443"/>
      <c r="C18" s="443"/>
      <c r="D18" s="370"/>
      <c r="E18" s="37"/>
      <c r="F18" s="36"/>
      <c r="G18" s="81"/>
      <c r="H18" s="22"/>
      <c r="I18" s="39"/>
      <c r="J18" s="39"/>
      <c r="K18" s="39"/>
      <c r="L18" s="39"/>
      <c r="M18" s="39"/>
      <c r="N18" s="20"/>
    </row>
    <row r="19" spans="1:14" x14ac:dyDescent="0.25">
      <c r="B19" s="443"/>
      <c r="C19" s="443"/>
      <c r="D19" s="370"/>
      <c r="E19" s="37"/>
      <c r="F19" s="36"/>
      <c r="G19" s="81"/>
      <c r="H19" s="22"/>
      <c r="I19" s="41"/>
      <c r="J19" s="41"/>
      <c r="K19" s="41"/>
      <c r="L19" s="41"/>
      <c r="M19" s="41"/>
      <c r="N19" s="20"/>
    </row>
    <row r="20" spans="1:14" x14ac:dyDescent="0.25">
      <c r="B20" s="443"/>
      <c r="C20" s="443"/>
      <c r="D20" s="370"/>
      <c r="E20" s="37"/>
      <c r="F20" s="36"/>
      <c r="G20" s="81"/>
      <c r="H20" s="22"/>
      <c r="I20" s="95"/>
      <c r="J20" s="95"/>
      <c r="K20" s="95"/>
      <c r="L20" s="95"/>
      <c r="M20" s="95"/>
      <c r="N20" s="20"/>
    </row>
    <row r="21" spans="1:14" x14ac:dyDescent="0.25">
      <c r="B21" s="443"/>
      <c r="C21" s="443"/>
      <c r="D21" s="370"/>
      <c r="E21" s="37"/>
      <c r="F21" s="36"/>
      <c r="G21" s="81"/>
      <c r="H21" s="22"/>
      <c r="I21" s="95"/>
      <c r="J21" s="95"/>
      <c r="K21" s="95"/>
      <c r="L21" s="95"/>
      <c r="M21" s="95"/>
      <c r="N21" s="20"/>
    </row>
    <row r="22" spans="1:14" ht="15.75" thickBot="1" x14ac:dyDescent="0.3">
      <c r="B22" s="444" t="s">
        <v>14</v>
      </c>
      <c r="C22" s="445"/>
      <c r="D22" s="370"/>
      <c r="E22" s="64">
        <f>SUM(E15:E21)</f>
        <v>204055350</v>
      </c>
      <c r="F22" s="212">
        <f>SUM(F15:F21)</f>
        <v>75</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60</v>
      </c>
      <c r="D24" s="42"/>
      <c r="E24" s="45">
        <f>E22</f>
        <v>204055350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367">
        <v>0</v>
      </c>
      <c r="E40" s="446">
        <f>+D40+D41</f>
        <v>0</v>
      </c>
      <c r="F40" s="92"/>
      <c r="G40" s="92"/>
      <c r="H40" s="92"/>
      <c r="I40" s="95"/>
      <c r="J40" s="95"/>
      <c r="K40" s="95"/>
      <c r="L40" s="95"/>
      <c r="M40" s="95"/>
      <c r="N40" s="96"/>
    </row>
    <row r="41" spans="1:17" ht="42.75" x14ac:dyDescent="0.25">
      <c r="A41" s="87"/>
      <c r="B41" s="93" t="s">
        <v>103</v>
      </c>
      <c r="C41" s="94">
        <v>60</v>
      </c>
      <c r="D41" s="367"/>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60" x14ac:dyDescent="0.25">
      <c r="A49" s="47">
        <v>1</v>
      </c>
      <c r="B49" s="102" t="s">
        <v>895</v>
      </c>
      <c r="C49" s="102" t="s">
        <v>895</v>
      </c>
      <c r="D49" s="102" t="s">
        <v>896</v>
      </c>
      <c r="E49" s="124" t="s">
        <v>897</v>
      </c>
      <c r="F49" s="98" t="s">
        <v>95</v>
      </c>
      <c r="G49" s="115"/>
      <c r="H49" s="105">
        <v>41193</v>
      </c>
      <c r="I49" s="105">
        <v>41273</v>
      </c>
      <c r="J49" s="155" t="s">
        <v>96</v>
      </c>
      <c r="K49" s="155">
        <f>(I49-H49)/30</f>
        <v>2.6666666666666665</v>
      </c>
      <c r="L49" s="99"/>
      <c r="M49" s="155">
        <v>600</v>
      </c>
      <c r="N49" s="155"/>
      <c r="O49" s="27"/>
      <c r="P49" s="27"/>
      <c r="Q49" s="116" t="s">
        <v>2191</v>
      </c>
      <c r="R49" s="100"/>
      <c r="S49" s="100"/>
      <c r="T49" s="100"/>
      <c r="U49" s="100"/>
      <c r="V49" s="100"/>
      <c r="W49" s="100"/>
      <c r="X49" s="100"/>
      <c r="Y49" s="100"/>
      <c r="Z49" s="100"/>
    </row>
    <row r="50" spans="1:26" s="101" customFormat="1" ht="60" x14ac:dyDescent="0.25">
      <c r="A50" s="47">
        <f>+A49+1</f>
        <v>2</v>
      </c>
      <c r="B50" s="102" t="s">
        <v>895</v>
      </c>
      <c r="C50" s="102" t="s">
        <v>895</v>
      </c>
      <c r="D50" s="102" t="s">
        <v>896</v>
      </c>
      <c r="E50" s="124" t="s">
        <v>898</v>
      </c>
      <c r="F50" s="98" t="s">
        <v>95</v>
      </c>
      <c r="G50" s="98"/>
      <c r="H50" s="105">
        <v>41459</v>
      </c>
      <c r="I50" s="105">
        <v>41639</v>
      </c>
      <c r="J50" s="155" t="s">
        <v>96</v>
      </c>
      <c r="K50" s="155">
        <f>(I50-H50)/30</f>
        <v>6</v>
      </c>
      <c r="L50" s="99"/>
      <c r="M50" s="155">
        <v>235</v>
      </c>
      <c r="N50" s="155"/>
      <c r="O50" s="27"/>
      <c r="P50" s="27"/>
      <c r="Q50" s="116" t="s">
        <v>2191</v>
      </c>
      <c r="R50" s="100"/>
      <c r="S50" s="100"/>
      <c r="T50" s="100"/>
      <c r="U50" s="100"/>
      <c r="V50" s="100"/>
      <c r="W50" s="100"/>
      <c r="X50" s="100"/>
      <c r="Y50" s="100"/>
      <c r="Z50" s="100"/>
    </row>
    <row r="51" spans="1:26" s="101" customFormat="1" ht="60" x14ac:dyDescent="0.25">
      <c r="A51" s="47">
        <v>4</v>
      </c>
      <c r="B51" s="102" t="s">
        <v>895</v>
      </c>
      <c r="C51" s="103" t="s">
        <v>895</v>
      </c>
      <c r="D51" s="102" t="s">
        <v>2100</v>
      </c>
      <c r="E51" s="155" t="s">
        <v>2192</v>
      </c>
      <c r="F51" s="98" t="s">
        <v>95</v>
      </c>
      <c r="G51" s="98"/>
      <c r="H51" s="105">
        <v>41661</v>
      </c>
      <c r="I51" s="105">
        <v>41904</v>
      </c>
      <c r="J51" s="99" t="s">
        <v>96</v>
      </c>
      <c r="K51" s="155">
        <f t="shared" ref="K51:K52" si="0">(I51-H51)/30</f>
        <v>8.1</v>
      </c>
      <c r="L51" s="99"/>
      <c r="M51" s="155">
        <v>300</v>
      </c>
      <c r="N51" s="90"/>
      <c r="O51" s="27"/>
      <c r="P51" s="27"/>
      <c r="Q51" s="116" t="s">
        <v>2089</v>
      </c>
      <c r="R51" s="100"/>
      <c r="S51" s="100"/>
      <c r="T51" s="100"/>
      <c r="U51" s="100"/>
      <c r="V51" s="100"/>
      <c r="W51" s="100"/>
      <c r="X51" s="100"/>
      <c r="Y51" s="100"/>
      <c r="Z51" s="100"/>
    </row>
    <row r="52" spans="1:26" s="101" customFormat="1" ht="60" x14ac:dyDescent="0.25">
      <c r="A52" s="47">
        <f t="shared" ref="A52" si="1">+A51+1</f>
        <v>5</v>
      </c>
      <c r="B52" s="102" t="s">
        <v>895</v>
      </c>
      <c r="C52" s="103" t="s">
        <v>895</v>
      </c>
      <c r="D52" s="102" t="s">
        <v>2090</v>
      </c>
      <c r="E52" s="393" t="s">
        <v>2193</v>
      </c>
      <c r="F52" s="98" t="s">
        <v>95</v>
      </c>
      <c r="G52" s="98"/>
      <c r="H52" s="105">
        <v>40582</v>
      </c>
      <c r="I52" s="105">
        <v>41129</v>
      </c>
      <c r="J52" s="99" t="s">
        <v>96</v>
      </c>
      <c r="K52" s="155">
        <f t="shared" si="0"/>
        <v>18.233333333333334</v>
      </c>
      <c r="L52" s="99"/>
      <c r="M52" s="90">
        <v>195</v>
      </c>
      <c r="N52" s="90"/>
      <c r="O52" s="27"/>
      <c r="P52" s="27"/>
      <c r="Q52" s="116" t="s">
        <v>2089</v>
      </c>
      <c r="R52" s="100"/>
      <c r="S52" s="100"/>
      <c r="T52" s="100"/>
      <c r="U52" s="100"/>
      <c r="V52" s="100"/>
      <c r="W52" s="100"/>
      <c r="X52" s="100"/>
      <c r="Y52" s="100"/>
      <c r="Z52" s="100"/>
    </row>
    <row r="53" spans="1:26" s="101" customFormat="1" x14ac:dyDescent="0.25">
      <c r="A53" s="47"/>
      <c r="B53" s="50" t="s">
        <v>16</v>
      </c>
      <c r="C53" s="103"/>
      <c r="D53" s="102"/>
      <c r="E53" s="97"/>
      <c r="F53" s="98"/>
      <c r="G53" s="98"/>
      <c r="H53" s="98"/>
      <c r="I53" s="99"/>
      <c r="J53" s="99"/>
      <c r="K53" s="104">
        <f>SUM(K49:K52)</f>
        <v>35</v>
      </c>
      <c r="L53" s="104">
        <f>SUM(L49:L52)</f>
        <v>0</v>
      </c>
      <c r="M53" s="114">
        <f>SUM(M49:M52)</f>
        <v>1330</v>
      </c>
      <c r="N53" s="104">
        <f>SUM(N49:N52)</f>
        <v>0</v>
      </c>
      <c r="O53" s="27"/>
      <c r="P53" s="27"/>
      <c r="Q53" s="117"/>
    </row>
    <row r="54" spans="1:26" s="30" customFormat="1" x14ac:dyDescent="0.25">
      <c r="E54" s="31"/>
    </row>
    <row r="55" spans="1:26" s="30" customFormat="1" x14ac:dyDescent="0.25">
      <c r="B55" s="434" t="s">
        <v>28</v>
      </c>
      <c r="C55" s="434" t="s">
        <v>27</v>
      </c>
      <c r="D55" s="436" t="s">
        <v>34</v>
      </c>
      <c r="E55" s="436"/>
    </row>
    <row r="56" spans="1:26" s="30" customFormat="1" x14ac:dyDescent="0.25">
      <c r="B56" s="435"/>
      <c r="C56" s="435"/>
      <c r="D56" s="371" t="s">
        <v>23</v>
      </c>
      <c r="E56" s="62" t="s">
        <v>24</v>
      </c>
    </row>
    <row r="57" spans="1:26" s="30" customFormat="1" ht="30.6" customHeight="1" x14ac:dyDescent="0.25">
      <c r="B57" s="59" t="s">
        <v>21</v>
      </c>
      <c r="C57" s="60">
        <f>+K53</f>
        <v>35</v>
      </c>
      <c r="D57" s="58"/>
      <c r="E57" s="58" t="s">
        <v>110</v>
      </c>
      <c r="F57" s="32"/>
      <c r="G57" s="32"/>
      <c r="H57" s="32"/>
      <c r="I57" s="32"/>
      <c r="J57" s="32"/>
      <c r="K57" s="32"/>
      <c r="L57" s="32"/>
      <c r="M57" s="32"/>
    </row>
    <row r="58" spans="1:26" s="30" customFormat="1" ht="30" customHeight="1" x14ac:dyDescent="0.25">
      <c r="B58" s="59" t="s">
        <v>25</v>
      </c>
      <c r="C58" s="60">
        <f>+M53</f>
        <v>1330</v>
      </c>
      <c r="D58" s="58"/>
      <c r="E58" s="58" t="s">
        <v>110</v>
      </c>
    </row>
    <row r="59" spans="1:26" s="30" customFormat="1" x14ac:dyDescent="0.25">
      <c r="B59" s="33"/>
      <c r="C59" s="455"/>
      <c r="D59" s="455"/>
      <c r="E59" s="455"/>
      <c r="F59" s="455"/>
      <c r="G59" s="455"/>
      <c r="H59" s="455"/>
      <c r="I59" s="455"/>
      <c r="J59" s="455"/>
      <c r="K59" s="455"/>
      <c r="L59" s="455"/>
      <c r="M59" s="455"/>
      <c r="N59" s="455"/>
    </row>
    <row r="60" spans="1:26" ht="28.15" customHeight="1" thickBot="1" x14ac:dyDescent="0.3"/>
    <row r="61" spans="1:26" ht="27" thickBot="1" x14ac:dyDescent="0.3">
      <c r="B61" s="456" t="s">
        <v>66</v>
      </c>
      <c r="C61" s="456"/>
      <c r="D61" s="456"/>
      <c r="E61" s="456"/>
      <c r="F61" s="456"/>
      <c r="G61" s="456"/>
      <c r="H61" s="456"/>
      <c r="I61" s="456"/>
      <c r="J61" s="456"/>
      <c r="K61" s="456"/>
      <c r="L61" s="456"/>
      <c r="M61" s="456"/>
      <c r="N61" s="456"/>
    </row>
    <row r="64" spans="1:26" ht="109.5" customHeight="1" x14ac:dyDescent="0.25">
      <c r="B64" s="108" t="s">
        <v>108</v>
      </c>
      <c r="C64" s="68" t="s">
        <v>2</v>
      </c>
      <c r="D64" s="68" t="s">
        <v>68</v>
      </c>
      <c r="E64" s="68" t="s">
        <v>67</v>
      </c>
      <c r="F64" s="68" t="s">
        <v>69</v>
      </c>
      <c r="G64" s="68" t="s">
        <v>70</v>
      </c>
      <c r="H64" s="68" t="s">
        <v>71</v>
      </c>
      <c r="I64" s="68" t="s">
        <v>72</v>
      </c>
      <c r="J64" s="68" t="s">
        <v>73</v>
      </c>
      <c r="K64" s="68" t="s">
        <v>74</v>
      </c>
      <c r="L64" s="68" t="s">
        <v>75</v>
      </c>
      <c r="M64" s="84" t="s">
        <v>76</v>
      </c>
      <c r="N64" s="84" t="s">
        <v>77</v>
      </c>
      <c r="O64" s="452" t="s">
        <v>3</v>
      </c>
      <c r="P64" s="454"/>
      <c r="Q64" s="68" t="s">
        <v>18</v>
      </c>
    </row>
    <row r="65" spans="2:17" x14ac:dyDescent="0.25">
      <c r="B65" s="3" t="s">
        <v>301</v>
      </c>
      <c r="C65" s="190" t="s">
        <v>2093</v>
      </c>
      <c r="D65" s="190" t="s">
        <v>2194</v>
      </c>
      <c r="E65" s="190">
        <v>75</v>
      </c>
      <c r="F65" s="190"/>
      <c r="G65" s="190"/>
      <c r="H65" s="190"/>
      <c r="I65" s="190"/>
      <c r="J65" s="190"/>
      <c r="K65" s="190"/>
      <c r="L65" s="190"/>
      <c r="M65" s="190"/>
      <c r="N65" s="190"/>
      <c r="O65" s="461" t="s">
        <v>2095</v>
      </c>
      <c r="P65" s="462"/>
      <c r="Q65" s="109"/>
    </row>
    <row r="66" spans="2:17" x14ac:dyDescent="0.25">
      <c r="B66" s="3"/>
      <c r="C66" s="190"/>
      <c r="D66" s="190"/>
      <c r="E66" s="190"/>
      <c r="F66" s="190"/>
      <c r="G66" s="190"/>
      <c r="H66" s="190"/>
      <c r="I66" s="190"/>
      <c r="J66" s="190"/>
      <c r="K66" s="190"/>
      <c r="L66" s="190"/>
      <c r="M66" s="190"/>
      <c r="N66" s="190"/>
      <c r="O66" s="457"/>
      <c r="P66" s="458"/>
      <c r="Q66" s="109"/>
    </row>
    <row r="67" spans="2:17" x14ac:dyDescent="0.25">
      <c r="B67" s="3"/>
      <c r="C67" s="3"/>
      <c r="D67" s="3"/>
      <c r="E67" s="3"/>
      <c r="F67" s="3"/>
      <c r="G67" s="3"/>
      <c r="H67" s="3"/>
      <c r="I67" s="3"/>
      <c r="J67" s="3"/>
      <c r="K67" s="3"/>
      <c r="L67" s="3"/>
      <c r="M67" s="3"/>
      <c r="N67" s="3"/>
      <c r="O67" s="457"/>
      <c r="P67" s="458"/>
      <c r="Q67" s="109"/>
    </row>
    <row r="68" spans="2:17" x14ac:dyDescent="0.25">
      <c r="B68" s="3"/>
      <c r="C68" s="3"/>
      <c r="D68" s="5"/>
      <c r="E68" s="5"/>
      <c r="F68" s="4"/>
      <c r="G68" s="4"/>
      <c r="H68" s="4"/>
      <c r="I68" s="85"/>
      <c r="J68" s="85"/>
      <c r="K68" s="109"/>
      <c r="L68" s="109"/>
      <c r="M68" s="109"/>
      <c r="N68" s="109"/>
      <c r="O68" s="457"/>
      <c r="P68" s="458"/>
      <c r="Q68" s="109"/>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109"/>
      <c r="C71" s="109"/>
      <c r="D71" s="109"/>
      <c r="E71" s="109"/>
      <c r="F71" s="109"/>
      <c r="G71" s="109"/>
      <c r="H71" s="109"/>
      <c r="I71" s="109"/>
      <c r="J71" s="109"/>
      <c r="K71" s="109"/>
      <c r="L71" s="109"/>
      <c r="M71" s="109"/>
      <c r="N71" s="109"/>
      <c r="O71" s="457"/>
      <c r="P71" s="458"/>
      <c r="Q71" s="109"/>
    </row>
    <row r="72" spans="2:17" x14ac:dyDescent="0.25">
      <c r="B72" s="9" t="s">
        <v>1</v>
      </c>
    </row>
    <row r="73" spans="2:17" x14ac:dyDescent="0.25">
      <c r="B73" s="9" t="s">
        <v>37</v>
      </c>
    </row>
    <row r="74" spans="2:17" x14ac:dyDescent="0.25">
      <c r="B74" s="9" t="s">
        <v>60</v>
      </c>
    </row>
    <row r="76" spans="2:17" ht="15.75" thickBot="1" x14ac:dyDescent="0.3"/>
    <row r="77" spans="2:17" ht="27" thickBot="1" x14ac:dyDescent="0.3">
      <c r="B77" s="449" t="s">
        <v>38</v>
      </c>
      <c r="C77" s="450"/>
      <c r="D77" s="450"/>
      <c r="E77" s="450"/>
      <c r="F77" s="450"/>
      <c r="G77" s="450"/>
      <c r="H77" s="450"/>
      <c r="I77" s="450"/>
      <c r="J77" s="450"/>
      <c r="K77" s="450"/>
      <c r="L77" s="450"/>
      <c r="M77" s="450"/>
      <c r="N77" s="451"/>
    </row>
    <row r="82" spans="2:17" ht="76.5" customHeight="1" x14ac:dyDescent="0.25">
      <c r="B82" s="108" t="s">
        <v>0</v>
      </c>
      <c r="C82" s="108" t="s">
        <v>39</v>
      </c>
      <c r="D82" s="108" t="s">
        <v>40</v>
      </c>
      <c r="E82" s="108" t="s">
        <v>78</v>
      </c>
      <c r="F82" s="108" t="s">
        <v>80</v>
      </c>
      <c r="G82" s="108" t="s">
        <v>81</v>
      </c>
      <c r="H82" s="108" t="s">
        <v>82</v>
      </c>
      <c r="I82" s="108" t="s">
        <v>79</v>
      </c>
      <c r="J82" s="452" t="s">
        <v>83</v>
      </c>
      <c r="K82" s="453"/>
      <c r="L82" s="454"/>
      <c r="M82" s="108" t="s">
        <v>84</v>
      </c>
      <c r="N82" s="108" t="s">
        <v>41</v>
      </c>
      <c r="O82" s="108" t="s">
        <v>42</v>
      </c>
      <c r="P82" s="452" t="s">
        <v>3</v>
      </c>
      <c r="Q82" s="454"/>
    </row>
    <row r="83" spans="2:17" ht="76.5" customHeight="1" x14ac:dyDescent="0.25">
      <c r="B83" s="108"/>
      <c r="C83" s="108"/>
      <c r="D83" s="108"/>
      <c r="E83" s="108"/>
      <c r="F83" s="108"/>
      <c r="G83" s="108"/>
      <c r="H83" s="108"/>
      <c r="I83" s="108"/>
      <c r="J83" s="368" t="s">
        <v>482</v>
      </c>
      <c r="K83" s="108" t="s">
        <v>527</v>
      </c>
      <c r="L83" s="108" t="s">
        <v>528</v>
      </c>
      <c r="M83" s="108"/>
      <c r="N83" s="108"/>
      <c r="O83" s="108"/>
      <c r="P83" s="368"/>
      <c r="Q83" s="369"/>
    </row>
    <row r="84" spans="2:17" ht="60.75" customHeight="1" x14ac:dyDescent="0.25">
      <c r="B84" s="190" t="s">
        <v>160</v>
      </c>
      <c r="C84" s="190" t="s">
        <v>95</v>
      </c>
      <c r="D84" s="3"/>
      <c r="E84" s="3"/>
      <c r="F84" s="3"/>
      <c r="G84" s="3"/>
      <c r="H84" s="3"/>
      <c r="I84" s="5"/>
      <c r="J84" s="1"/>
      <c r="K84" s="86"/>
      <c r="L84" s="85"/>
      <c r="M84" s="109"/>
      <c r="N84" s="109"/>
      <c r="O84" s="109"/>
      <c r="P84" s="460" t="s">
        <v>2096</v>
      </c>
      <c r="Q84" s="460"/>
    </row>
    <row r="85" spans="2:17" ht="33.6" customHeight="1" x14ac:dyDescent="0.25">
      <c r="B85" s="190" t="s">
        <v>220</v>
      </c>
      <c r="C85" s="190" t="s">
        <v>95</v>
      </c>
      <c r="D85" s="3"/>
      <c r="E85" s="3"/>
      <c r="F85" s="3"/>
      <c r="G85" s="3"/>
      <c r="H85" s="3"/>
      <c r="I85" s="5"/>
      <c r="J85" s="1"/>
      <c r="K85" s="85"/>
      <c r="L85" s="85"/>
      <c r="M85" s="109"/>
      <c r="N85" s="109"/>
      <c r="O85" s="109"/>
      <c r="P85" s="463"/>
      <c r="Q85" s="463"/>
    </row>
    <row r="87" spans="2:17" ht="15.75" thickBot="1" x14ac:dyDescent="0.3"/>
    <row r="88" spans="2:17" ht="27" thickBot="1" x14ac:dyDescent="0.3">
      <c r="B88" s="449" t="s">
        <v>44</v>
      </c>
      <c r="C88" s="450"/>
      <c r="D88" s="450"/>
      <c r="E88" s="450"/>
      <c r="F88" s="450"/>
      <c r="G88" s="450"/>
      <c r="H88" s="450"/>
      <c r="I88" s="450"/>
      <c r="J88" s="450"/>
      <c r="K88" s="450"/>
      <c r="L88" s="450"/>
      <c r="M88" s="450"/>
      <c r="N88" s="451"/>
    </row>
    <row r="91" spans="2:17" ht="46.15" customHeight="1" x14ac:dyDescent="0.25">
      <c r="B91" s="68" t="s">
        <v>33</v>
      </c>
      <c r="C91" s="68" t="s">
        <v>45</v>
      </c>
      <c r="D91" s="452" t="s">
        <v>3</v>
      </c>
      <c r="E91" s="454"/>
    </row>
    <row r="92" spans="2:17" ht="46.9" customHeight="1" x14ac:dyDescent="0.25">
      <c r="B92" s="69" t="s">
        <v>85</v>
      </c>
      <c r="C92" s="109" t="s">
        <v>503</v>
      </c>
      <c r="D92" s="463"/>
      <c r="E92" s="463"/>
    </row>
    <row r="95" spans="2:17" ht="26.25" x14ac:dyDescent="0.25">
      <c r="B95" s="437" t="s">
        <v>62</v>
      </c>
      <c r="C95" s="438"/>
      <c r="D95" s="438"/>
      <c r="E95" s="438"/>
      <c r="F95" s="438"/>
      <c r="G95" s="438"/>
      <c r="H95" s="438"/>
      <c r="I95" s="438"/>
      <c r="J95" s="438"/>
      <c r="K95" s="438"/>
      <c r="L95" s="438"/>
      <c r="M95" s="438"/>
      <c r="N95" s="438"/>
      <c r="O95" s="438"/>
      <c r="P95" s="438"/>
    </row>
    <row r="97" spans="1:26" ht="15.75" thickBot="1" x14ac:dyDescent="0.3"/>
    <row r="98" spans="1:26" ht="27" thickBot="1" x14ac:dyDescent="0.3">
      <c r="B98" s="449" t="s">
        <v>52</v>
      </c>
      <c r="C98" s="450"/>
      <c r="D98" s="450"/>
      <c r="E98" s="450"/>
      <c r="F98" s="450"/>
      <c r="G98" s="450"/>
      <c r="H98" s="450"/>
      <c r="I98" s="450"/>
      <c r="J98" s="450"/>
      <c r="K98" s="450"/>
      <c r="L98" s="450"/>
      <c r="M98" s="450"/>
      <c r="N98" s="451"/>
    </row>
    <row r="100" spans="1:26" ht="15.75" thickBot="1" x14ac:dyDescent="0.3">
      <c r="M100" s="65"/>
      <c r="N100" s="65"/>
    </row>
    <row r="101" spans="1:26" s="95" customFormat="1" ht="109.5" customHeight="1" x14ac:dyDescent="0.25">
      <c r="B101" s="106" t="s">
        <v>104</v>
      </c>
      <c r="C101" s="106" t="s">
        <v>105</v>
      </c>
      <c r="D101" s="106" t="s">
        <v>106</v>
      </c>
      <c r="E101" s="106" t="s">
        <v>43</v>
      </c>
      <c r="F101" s="106" t="s">
        <v>22</v>
      </c>
      <c r="G101" s="106" t="s">
        <v>65</v>
      </c>
      <c r="H101" s="106" t="s">
        <v>17</v>
      </c>
      <c r="I101" s="106" t="s">
        <v>10</v>
      </c>
      <c r="J101" s="106" t="s">
        <v>31</v>
      </c>
      <c r="K101" s="106" t="s">
        <v>59</v>
      </c>
      <c r="L101" s="106" t="s">
        <v>20</v>
      </c>
      <c r="M101" s="91" t="s">
        <v>26</v>
      </c>
      <c r="N101" s="106" t="s">
        <v>107</v>
      </c>
      <c r="O101" s="106" t="s">
        <v>36</v>
      </c>
      <c r="P101" s="107" t="s">
        <v>11</v>
      </c>
      <c r="Q101" s="107" t="s">
        <v>19</v>
      </c>
    </row>
    <row r="102" spans="1:26" s="101" customFormat="1" ht="90" x14ac:dyDescent="0.25">
      <c r="A102" s="47">
        <v>1</v>
      </c>
      <c r="B102" s="102"/>
      <c r="C102" s="102"/>
      <c r="D102" s="102"/>
      <c r="E102" s="155"/>
      <c r="F102" s="105"/>
      <c r="G102" s="115"/>
      <c r="H102" s="105"/>
      <c r="I102" s="105"/>
      <c r="J102" s="105"/>
      <c r="K102" s="155"/>
      <c r="L102" s="99"/>
      <c r="M102" s="155"/>
      <c r="N102" s="90"/>
      <c r="O102" s="27"/>
      <c r="P102" s="27"/>
      <c r="Q102" s="116" t="s">
        <v>2097</v>
      </c>
      <c r="R102" s="100"/>
      <c r="S102" s="100"/>
      <c r="T102" s="100"/>
      <c r="U102" s="100"/>
      <c r="V102" s="100"/>
      <c r="W102" s="100"/>
      <c r="X102" s="100"/>
      <c r="Y102" s="100"/>
      <c r="Z102" s="100"/>
    </row>
    <row r="103" spans="1:26" s="101" customFormat="1" x14ac:dyDescent="0.25">
      <c r="A103" s="47">
        <f>+A102+1</f>
        <v>2</v>
      </c>
      <c r="B103" s="102"/>
      <c r="C103" s="102"/>
      <c r="D103" s="102"/>
      <c r="E103" s="155"/>
      <c r="F103" s="98"/>
      <c r="G103" s="97"/>
      <c r="H103" s="105"/>
      <c r="I103" s="105"/>
      <c r="J103" s="99"/>
      <c r="K103" s="155"/>
      <c r="L103" s="99"/>
      <c r="M103" s="124"/>
      <c r="N103" s="90"/>
      <c r="O103" s="27"/>
      <c r="P103" s="27"/>
      <c r="Q103" s="116"/>
      <c r="R103" s="100"/>
      <c r="S103" s="100"/>
      <c r="T103" s="100"/>
      <c r="U103" s="100"/>
      <c r="V103" s="100"/>
      <c r="W103" s="100"/>
      <c r="X103" s="100"/>
      <c r="Y103" s="100"/>
      <c r="Z103" s="100"/>
    </row>
    <row r="104" spans="1:26" s="101" customFormat="1" x14ac:dyDescent="0.25">
      <c r="A104" s="47">
        <f t="shared" ref="A104:A109" si="2">+A103+1</f>
        <v>3</v>
      </c>
      <c r="B104" s="102"/>
      <c r="C104" s="102"/>
      <c r="D104" s="102"/>
      <c r="E104" s="155"/>
      <c r="F104" s="98"/>
      <c r="G104" s="97"/>
      <c r="H104" s="105"/>
      <c r="I104" s="105"/>
      <c r="J104" s="99"/>
      <c r="K104" s="155"/>
      <c r="L104" s="99"/>
      <c r="M104" s="124"/>
      <c r="N104" s="90"/>
      <c r="O104" s="27"/>
      <c r="P104" s="27"/>
      <c r="Q104" s="116"/>
      <c r="R104" s="100"/>
      <c r="S104" s="100"/>
      <c r="T104" s="100"/>
      <c r="U104" s="100"/>
      <c r="V104" s="100"/>
      <c r="W104" s="100"/>
      <c r="X104" s="100"/>
      <c r="Y104" s="100"/>
      <c r="Z104" s="100"/>
    </row>
    <row r="105" spans="1:26" s="101" customFormat="1" x14ac:dyDescent="0.25">
      <c r="A105" s="47">
        <f t="shared" si="2"/>
        <v>4</v>
      </c>
      <c r="B105" s="102"/>
      <c r="C105" s="102"/>
      <c r="D105" s="102"/>
      <c r="E105" s="155"/>
      <c r="F105" s="98"/>
      <c r="G105" s="98"/>
      <c r="H105" s="105"/>
      <c r="I105" s="105"/>
      <c r="J105" s="99"/>
      <c r="K105" s="155"/>
      <c r="L105" s="99"/>
      <c r="M105" s="124"/>
      <c r="N105" s="90"/>
      <c r="O105" s="27"/>
      <c r="P105" s="27"/>
      <c r="Q105" s="116"/>
      <c r="R105" s="100"/>
      <c r="S105" s="100"/>
      <c r="T105" s="100"/>
      <c r="U105" s="100"/>
      <c r="V105" s="100"/>
      <c r="W105" s="100"/>
      <c r="X105" s="100"/>
      <c r="Y105" s="100"/>
      <c r="Z105" s="100"/>
    </row>
    <row r="106" spans="1:26" s="101" customFormat="1" x14ac:dyDescent="0.25">
      <c r="A106" s="47">
        <f t="shared" si="2"/>
        <v>5</v>
      </c>
      <c r="B106" s="102"/>
      <c r="C106" s="103"/>
      <c r="D106" s="102"/>
      <c r="E106" s="97"/>
      <c r="F106" s="98"/>
      <c r="G106" s="98"/>
      <c r="H106" s="98"/>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si="2"/>
        <v>6</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2"/>
        <v>7</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8</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c r="B110" s="50" t="s">
        <v>16</v>
      </c>
      <c r="C110" s="103"/>
      <c r="D110" s="102"/>
      <c r="E110" s="97"/>
      <c r="F110" s="98"/>
      <c r="G110" s="98"/>
      <c r="H110" s="98"/>
      <c r="I110" s="99"/>
      <c r="J110" s="99"/>
      <c r="K110" s="104">
        <f t="shared" ref="K110:N110" si="3">SUM(K102:K109)</f>
        <v>0</v>
      </c>
      <c r="L110" s="104">
        <f t="shared" si="3"/>
        <v>0</v>
      </c>
      <c r="M110" s="114">
        <f t="shared" si="3"/>
        <v>0</v>
      </c>
      <c r="N110" s="104">
        <f t="shared" si="3"/>
        <v>0</v>
      </c>
      <c r="O110" s="27"/>
      <c r="P110" s="27"/>
      <c r="Q110" s="117"/>
    </row>
    <row r="111" spans="1:26" x14ac:dyDescent="0.25">
      <c r="B111" s="30"/>
      <c r="C111" s="30"/>
      <c r="D111" s="30"/>
      <c r="E111" s="31"/>
      <c r="F111" s="30"/>
      <c r="G111" s="30"/>
      <c r="H111" s="30"/>
      <c r="I111" s="30"/>
      <c r="J111" s="30"/>
      <c r="K111" s="30"/>
      <c r="L111" s="30"/>
      <c r="M111" s="30"/>
      <c r="N111" s="30"/>
      <c r="O111" s="30"/>
      <c r="P111" s="30"/>
    </row>
    <row r="112" spans="1:26" ht="18.75" x14ac:dyDescent="0.25">
      <c r="B112" s="59" t="s">
        <v>32</v>
      </c>
      <c r="C112" s="73">
        <f>+K110</f>
        <v>0</v>
      </c>
      <c r="H112" s="32"/>
      <c r="I112" s="32"/>
      <c r="J112" s="32"/>
      <c r="K112" s="32"/>
      <c r="L112" s="32"/>
      <c r="M112" s="32"/>
      <c r="N112" s="30"/>
      <c r="O112" s="30"/>
      <c r="P112" s="30"/>
    </row>
    <row r="114" spans="2:17" ht="15.75" thickBot="1" x14ac:dyDescent="0.3"/>
    <row r="115" spans="2:17" ht="37.15" customHeight="1" thickBot="1" x14ac:dyDescent="0.3">
      <c r="B115" s="76" t="s">
        <v>47</v>
      </c>
      <c r="C115" s="77" t="s">
        <v>48</v>
      </c>
      <c r="D115" s="76" t="s">
        <v>49</v>
      </c>
      <c r="E115" s="77" t="s">
        <v>53</v>
      </c>
    </row>
    <row r="116" spans="2:17" ht="41.45" customHeight="1" x14ac:dyDescent="0.25">
      <c r="B116" s="67" t="s">
        <v>86</v>
      </c>
      <c r="C116" s="70">
        <v>20</v>
      </c>
      <c r="D116" s="70"/>
      <c r="E116" s="467">
        <v>0</v>
      </c>
    </row>
    <row r="117" spans="2:17" x14ac:dyDescent="0.25">
      <c r="B117" s="67" t="s">
        <v>87</v>
      </c>
      <c r="C117" s="374">
        <v>30</v>
      </c>
      <c r="D117" s="367"/>
      <c r="E117" s="468"/>
    </row>
    <row r="118" spans="2:17" ht="15.75" thickBot="1" x14ac:dyDescent="0.3">
      <c r="B118" s="67" t="s">
        <v>88</v>
      </c>
      <c r="C118" s="72">
        <v>40</v>
      </c>
      <c r="D118" s="72">
        <v>0</v>
      </c>
      <c r="E118" s="469"/>
    </row>
    <row r="120" spans="2:17" ht="15.75" thickBot="1" x14ac:dyDescent="0.3"/>
    <row r="121" spans="2:17" ht="27" thickBot="1" x14ac:dyDescent="0.3">
      <c r="B121" s="449" t="s">
        <v>50</v>
      </c>
      <c r="C121" s="450"/>
      <c r="D121" s="450"/>
      <c r="E121" s="450"/>
      <c r="F121" s="450"/>
      <c r="G121" s="450"/>
      <c r="H121" s="450"/>
      <c r="I121" s="450"/>
      <c r="J121" s="450"/>
      <c r="K121" s="450"/>
      <c r="L121" s="450"/>
      <c r="M121" s="450"/>
      <c r="N121" s="451"/>
    </row>
    <row r="123" spans="2:17" ht="76.5" customHeight="1" x14ac:dyDescent="0.25">
      <c r="B123" s="108" t="s">
        <v>0</v>
      </c>
      <c r="C123" s="108" t="s">
        <v>39</v>
      </c>
      <c r="D123" s="108" t="s">
        <v>40</v>
      </c>
      <c r="E123" s="108" t="s">
        <v>78</v>
      </c>
      <c r="F123" s="108" t="s">
        <v>80</v>
      </c>
      <c r="G123" s="108" t="s">
        <v>81</v>
      </c>
      <c r="H123" s="108" t="s">
        <v>82</v>
      </c>
      <c r="I123" s="108" t="s">
        <v>79</v>
      </c>
      <c r="J123" s="452" t="s">
        <v>83</v>
      </c>
      <c r="K123" s="453"/>
      <c r="L123" s="454"/>
      <c r="M123" s="108" t="s">
        <v>84</v>
      </c>
      <c r="N123" s="108" t="s">
        <v>41</v>
      </c>
      <c r="O123" s="108" t="s">
        <v>42</v>
      </c>
      <c r="P123" s="452" t="s">
        <v>3</v>
      </c>
      <c r="Q123" s="454"/>
    </row>
    <row r="124" spans="2:17" ht="60.75" customHeight="1" x14ac:dyDescent="0.25">
      <c r="B124" s="190" t="s">
        <v>510</v>
      </c>
      <c r="C124" s="190" t="s">
        <v>95</v>
      </c>
      <c r="D124" s="190" t="s">
        <v>900</v>
      </c>
      <c r="E124" s="3">
        <v>32886001</v>
      </c>
      <c r="F124" s="190" t="s">
        <v>323</v>
      </c>
      <c r="G124" s="190" t="s">
        <v>117</v>
      </c>
      <c r="H124" s="3" t="s">
        <v>96</v>
      </c>
      <c r="I124" s="5" t="s">
        <v>96</v>
      </c>
      <c r="J124" s="1"/>
      <c r="K124" s="86"/>
      <c r="L124" s="85"/>
      <c r="M124" s="109" t="s">
        <v>95</v>
      </c>
      <c r="N124" s="109" t="s">
        <v>95</v>
      </c>
      <c r="O124" s="109" t="s">
        <v>95</v>
      </c>
      <c r="P124" s="460" t="s">
        <v>2195</v>
      </c>
      <c r="Q124" s="460"/>
    </row>
    <row r="125" spans="2:17" ht="60.75" customHeight="1" x14ac:dyDescent="0.25">
      <c r="B125" s="190" t="s">
        <v>92</v>
      </c>
      <c r="C125" s="190" t="s">
        <v>95</v>
      </c>
      <c r="D125" s="190" t="s">
        <v>901</v>
      </c>
      <c r="E125" s="3">
        <v>22523901</v>
      </c>
      <c r="F125" s="190" t="s">
        <v>902</v>
      </c>
      <c r="G125" s="190" t="s">
        <v>117</v>
      </c>
      <c r="H125" s="3" t="s">
        <v>96</v>
      </c>
      <c r="I125" s="5" t="s">
        <v>96</v>
      </c>
      <c r="J125" s="1"/>
      <c r="K125" s="86"/>
      <c r="L125" s="85"/>
      <c r="M125" s="109" t="s">
        <v>95</v>
      </c>
      <c r="N125" s="109" t="s">
        <v>95</v>
      </c>
      <c r="O125" s="109" t="s">
        <v>95</v>
      </c>
      <c r="P125" s="460" t="s">
        <v>2195</v>
      </c>
      <c r="Q125" s="460"/>
    </row>
    <row r="126" spans="2:17" ht="33.6" customHeight="1" x14ac:dyDescent="0.25">
      <c r="B126" s="190" t="s">
        <v>93</v>
      </c>
      <c r="C126" s="190" t="s">
        <v>95</v>
      </c>
      <c r="D126" s="190" t="s">
        <v>903</v>
      </c>
      <c r="E126" s="3">
        <v>7601296</v>
      </c>
      <c r="F126" s="3" t="s">
        <v>128</v>
      </c>
      <c r="G126" s="190" t="s">
        <v>117</v>
      </c>
      <c r="H126" s="3" t="s">
        <v>96</v>
      </c>
      <c r="I126" s="5" t="s">
        <v>96</v>
      </c>
      <c r="J126" s="1"/>
      <c r="K126" s="85"/>
      <c r="L126" s="85"/>
      <c r="M126" s="109" t="s">
        <v>95</v>
      </c>
      <c r="N126" s="109" t="s">
        <v>95</v>
      </c>
      <c r="O126" s="109" t="s">
        <v>95</v>
      </c>
      <c r="P126" s="460" t="s">
        <v>2195</v>
      </c>
      <c r="Q126" s="460"/>
    </row>
    <row r="129" spans="2:7" ht="15.75" thickBot="1" x14ac:dyDescent="0.3"/>
    <row r="130" spans="2:7" ht="54" customHeight="1" x14ac:dyDescent="0.25">
      <c r="B130" s="112" t="s">
        <v>33</v>
      </c>
      <c r="C130" s="112" t="s">
        <v>47</v>
      </c>
      <c r="D130" s="108" t="s">
        <v>48</v>
      </c>
      <c r="E130" s="112" t="s">
        <v>49</v>
      </c>
      <c r="F130" s="77" t="s">
        <v>54</v>
      </c>
      <c r="G130" s="82"/>
    </row>
    <row r="131" spans="2:7" ht="120.75" customHeight="1" x14ac:dyDescent="0.2">
      <c r="B131" s="470" t="s">
        <v>51</v>
      </c>
      <c r="C131" s="6" t="s">
        <v>89</v>
      </c>
      <c r="D131" s="367">
        <v>25</v>
      </c>
      <c r="E131" s="367">
        <v>0</v>
      </c>
      <c r="F131" s="471">
        <f>E131+E132+E133</f>
        <v>0</v>
      </c>
      <c r="G131" s="83"/>
    </row>
    <row r="132" spans="2:7" ht="76.150000000000006" customHeight="1" x14ac:dyDescent="0.2">
      <c r="B132" s="470"/>
      <c r="C132" s="6" t="s">
        <v>90</v>
      </c>
      <c r="D132" s="372">
        <v>25</v>
      </c>
      <c r="E132" s="367">
        <v>0</v>
      </c>
      <c r="F132" s="472"/>
      <c r="G132" s="83"/>
    </row>
    <row r="133" spans="2:7" ht="69" customHeight="1" x14ac:dyDescent="0.2">
      <c r="B133" s="470"/>
      <c r="C133" s="6" t="s">
        <v>91</v>
      </c>
      <c r="D133" s="367">
        <v>10</v>
      </c>
      <c r="E133" s="367">
        <v>0</v>
      </c>
      <c r="F133" s="473"/>
      <c r="G133" s="83"/>
    </row>
    <row r="134" spans="2:7" x14ac:dyDescent="0.25">
      <c r="C134" s="92"/>
    </row>
    <row r="137" spans="2:7" x14ac:dyDescent="0.25">
      <c r="B137" s="110" t="s">
        <v>55</v>
      </c>
    </row>
    <row r="140" spans="2:7" x14ac:dyDescent="0.25">
      <c r="B140" s="113" t="s">
        <v>33</v>
      </c>
      <c r="C140" s="113" t="s">
        <v>56</v>
      </c>
      <c r="D140" s="112" t="s">
        <v>49</v>
      </c>
      <c r="E140" s="112" t="s">
        <v>16</v>
      </c>
    </row>
    <row r="141" spans="2:7" ht="28.5" x14ac:dyDescent="0.25">
      <c r="B141" s="93" t="s">
        <v>57</v>
      </c>
      <c r="C141" s="94">
        <v>40</v>
      </c>
      <c r="D141" s="367">
        <v>0</v>
      </c>
      <c r="E141" s="446">
        <f>+D141+D142</f>
        <v>0</v>
      </c>
    </row>
    <row r="142" spans="2:7" ht="42.75" x14ac:dyDescent="0.25">
      <c r="B142" s="93" t="s">
        <v>58</v>
      </c>
      <c r="C142" s="94">
        <v>60</v>
      </c>
      <c r="D142" s="367">
        <v>0</v>
      </c>
      <c r="E142" s="447"/>
    </row>
  </sheetData>
  <mergeCells count="44">
    <mergeCell ref="P125:Q125"/>
    <mergeCell ref="P126:Q126"/>
    <mergeCell ref="B131:B133"/>
    <mergeCell ref="F131:F133"/>
    <mergeCell ref="E141:E142"/>
    <mergeCell ref="P124:Q124"/>
    <mergeCell ref="P84:Q84"/>
    <mergeCell ref="P85:Q85"/>
    <mergeCell ref="B88:N88"/>
    <mergeCell ref="D91:E91"/>
    <mergeCell ref="D92:E92"/>
    <mergeCell ref="B95:P95"/>
    <mergeCell ref="B98:N98"/>
    <mergeCell ref="E116:E118"/>
    <mergeCell ref="B121:N121"/>
    <mergeCell ref="J123:L123"/>
    <mergeCell ref="P123:Q123"/>
    <mergeCell ref="J82:L82"/>
    <mergeCell ref="P82:Q82"/>
    <mergeCell ref="C59:N59"/>
    <mergeCell ref="B61:N61"/>
    <mergeCell ref="O64:P64"/>
    <mergeCell ref="O65:P65"/>
    <mergeCell ref="O66:P66"/>
    <mergeCell ref="O67:P67"/>
    <mergeCell ref="O68:P68"/>
    <mergeCell ref="O69:P69"/>
    <mergeCell ref="O70:P70"/>
    <mergeCell ref="O71:P71"/>
    <mergeCell ref="B77:N77"/>
    <mergeCell ref="B55:B56"/>
    <mergeCell ref="C55:C56"/>
    <mergeCell ref="D55:E55"/>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3"/>
  <sheetViews>
    <sheetView topLeftCell="A133"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2085</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24</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370" t="s">
        <v>12</v>
      </c>
      <c r="E14" s="370" t="s">
        <v>13</v>
      </c>
      <c r="F14" s="370" t="s">
        <v>29</v>
      </c>
      <c r="G14" s="80"/>
      <c r="I14" s="38"/>
      <c r="J14" s="38"/>
      <c r="K14" s="38"/>
      <c r="L14" s="38"/>
      <c r="M14" s="38"/>
      <c r="N14" s="96"/>
    </row>
    <row r="15" spans="2:16" x14ac:dyDescent="0.25">
      <c r="B15" s="443"/>
      <c r="C15" s="443"/>
      <c r="D15" s="370">
        <v>24</v>
      </c>
      <c r="E15" s="36">
        <v>569062650</v>
      </c>
      <c r="F15" s="212">
        <v>195</v>
      </c>
      <c r="G15" s="81"/>
      <c r="I15" s="39"/>
      <c r="J15" s="39"/>
      <c r="K15" s="39"/>
      <c r="L15" s="39"/>
      <c r="M15" s="39"/>
      <c r="N15" s="96"/>
    </row>
    <row r="16" spans="2:16" x14ac:dyDescent="0.25">
      <c r="B16" s="443"/>
      <c r="C16" s="443"/>
      <c r="D16" s="370"/>
      <c r="E16" s="36"/>
      <c r="F16" s="37"/>
      <c r="G16" s="81"/>
      <c r="I16" s="39"/>
      <c r="J16" s="39"/>
      <c r="K16" s="39"/>
      <c r="L16" s="39"/>
      <c r="M16" s="39"/>
      <c r="N16" s="96"/>
    </row>
    <row r="17" spans="1:14" x14ac:dyDescent="0.25">
      <c r="B17" s="443"/>
      <c r="C17" s="443"/>
      <c r="D17" s="370"/>
      <c r="E17" s="36"/>
      <c r="F17" s="36"/>
      <c r="G17" s="81"/>
      <c r="I17" s="39"/>
      <c r="J17" s="39"/>
      <c r="K17" s="39"/>
      <c r="L17" s="39"/>
      <c r="M17" s="39"/>
      <c r="N17" s="96"/>
    </row>
    <row r="18" spans="1:14" x14ac:dyDescent="0.25">
      <c r="B18" s="443"/>
      <c r="C18" s="443"/>
      <c r="D18" s="370"/>
      <c r="E18" s="37"/>
      <c r="F18" s="36"/>
      <c r="G18" s="81"/>
      <c r="H18" s="22"/>
      <c r="I18" s="39"/>
      <c r="J18" s="39"/>
      <c r="K18" s="39"/>
      <c r="L18" s="39"/>
      <c r="M18" s="39"/>
      <c r="N18" s="20"/>
    </row>
    <row r="19" spans="1:14" x14ac:dyDescent="0.25">
      <c r="B19" s="443"/>
      <c r="C19" s="443"/>
      <c r="D19" s="370"/>
      <c r="E19" s="37"/>
      <c r="F19" s="36"/>
      <c r="G19" s="81"/>
      <c r="H19" s="22"/>
      <c r="I19" s="41"/>
      <c r="J19" s="41"/>
      <c r="K19" s="41"/>
      <c r="L19" s="41"/>
      <c r="M19" s="41"/>
      <c r="N19" s="20"/>
    </row>
    <row r="20" spans="1:14" x14ac:dyDescent="0.25">
      <c r="B20" s="443"/>
      <c r="C20" s="443"/>
      <c r="D20" s="370"/>
      <c r="E20" s="37"/>
      <c r="F20" s="36"/>
      <c r="G20" s="81"/>
      <c r="H20" s="22"/>
      <c r="I20" s="95"/>
      <c r="J20" s="95"/>
      <c r="K20" s="95"/>
      <c r="L20" s="95"/>
      <c r="M20" s="95"/>
      <c r="N20" s="20"/>
    </row>
    <row r="21" spans="1:14" x14ac:dyDescent="0.25">
      <c r="B21" s="443"/>
      <c r="C21" s="443"/>
      <c r="D21" s="370"/>
      <c r="E21" s="37"/>
      <c r="F21" s="36"/>
      <c r="G21" s="81"/>
      <c r="H21" s="22"/>
      <c r="I21" s="95"/>
      <c r="J21" s="95"/>
      <c r="K21" s="95"/>
      <c r="L21" s="95"/>
      <c r="M21" s="95"/>
      <c r="N21" s="20"/>
    </row>
    <row r="22" spans="1:14" ht="15.75" thickBot="1" x14ac:dyDescent="0.3">
      <c r="B22" s="444" t="s">
        <v>14</v>
      </c>
      <c r="C22" s="445"/>
      <c r="D22" s="370"/>
      <c r="E22" s="64">
        <f>SUM(E15:E21)</f>
        <v>569062650</v>
      </c>
      <c r="F22" s="212">
        <f>SUM(F15:F21)</f>
        <v>195</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156</v>
      </c>
      <c r="D24" s="42"/>
      <c r="E24" s="45">
        <f>E22</f>
        <v>569062650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367">
        <v>0</v>
      </c>
      <c r="E40" s="446">
        <f>+D40+D41</f>
        <v>0</v>
      </c>
      <c r="F40" s="92"/>
      <c r="G40" s="92"/>
      <c r="H40" s="92"/>
      <c r="I40" s="95"/>
      <c r="J40" s="95"/>
      <c r="K40" s="95"/>
      <c r="L40" s="95"/>
      <c r="M40" s="95"/>
      <c r="N40" s="96"/>
    </row>
    <row r="41" spans="1:17" ht="42.75" x14ac:dyDescent="0.25">
      <c r="A41" s="87"/>
      <c r="B41" s="93" t="s">
        <v>103</v>
      </c>
      <c r="C41" s="94">
        <v>60</v>
      </c>
      <c r="D41" s="367"/>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60" x14ac:dyDescent="0.25">
      <c r="A49" s="47">
        <v>1</v>
      </c>
      <c r="B49" s="102" t="s">
        <v>895</v>
      </c>
      <c r="C49" s="102" t="s">
        <v>895</v>
      </c>
      <c r="D49" s="102" t="s">
        <v>896</v>
      </c>
      <c r="E49" s="124" t="s">
        <v>897</v>
      </c>
      <c r="F49" s="98" t="s">
        <v>95</v>
      </c>
      <c r="G49" s="115"/>
      <c r="H49" s="105">
        <v>41193</v>
      </c>
      <c r="I49" s="105">
        <v>41273</v>
      </c>
      <c r="J49" s="155" t="s">
        <v>96</v>
      </c>
      <c r="K49" s="155">
        <f>(I49-H49)/30</f>
        <v>2.6666666666666665</v>
      </c>
      <c r="L49" s="99"/>
      <c r="M49" s="155">
        <v>600</v>
      </c>
      <c r="N49" s="155"/>
      <c r="O49" s="27"/>
      <c r="P49" s="27"/>
      <c r="Q49" s="116" t="s">
        <v>2196</v>
      </c>
      <c r="R49" s="100"/>
      <c r="S49" s="100"/>
      <c r="T49" s="100"/>
      <c r="U49" s="100"/>
      <c r="V49" s="100"/>
      <c r="W49" s="100"/>
      <c r="X49" s="100"/>
      <c r="Y49" s="100"/>
      <c r="Z49" s="100"/>
    </row>
    <row r="50" spans="1:26" s="101" customFormat="1" ht="60" x14ac:dyDescent="0.25">
      <c r="A50" s="47">
        <f>+A49+1</f>
        <v>2</v>
      </c>
      <c r="B50" s="102" t="s">
        <v>895</v>
      </c>
      <c r="C50" s="102" t="s">
        <v>895</v>
      </c>
      <c r="D50" s="102" t="s">
        <v>896</v>
      </c>
      <c r="E50" s="124" t="s">
        <v>898</v>
      </c>
      <c r="F50" s="98" t="s">
        <v>95</v>
      </c>
      <c r="G50" s="98"/>
      <c r="H50" s="105">
        <v>41459</v>
      </c>
      <c r="I50" s="105">
        <v>41639</v>
      </c>
      <c r="J50" s="155" t="s">
        <v>96</v>
      </c>
      <c r="K50" s="155">
        <f>(I50-H50)/30</f>
        <v>6</v>
      </c>
      <c r="L50" s="99"/>
      <c r="M50" s="155">
        <v>235</v>
      </c>
      <c r="N50" s="155"/>
      <c r="O50" s="27"/>
      <c r="P50" s="27"/>
      <c r="Q50" s="116" t="s">
        <v>2196</v>
      </c>
      <c r="R50" s="100"/>
      <c r="S50" s="100"/>
      <c r="T50" s="100"/>
      <c r="U50" s="100"/>
      <c r="V50" s="100"/>
      <c r="W50" s="100"/>
      <c r="X50" s="100"/>
      <c r="Y50" s="100"/>
      <c r="Z50" s="100"/>
    </row>
    <row r="51" spans="1:26" s="101" customFormat="1" ht="60" x14ac:dyDescent="0.25">
      <c r="A51" s="47">
        <v>3</v>
      </c>
      <c r="B51" s="102" t="s">
        <v>895</v>
      </c>
      <c r="C51" s="103" t="s">
        <v>895</v>
      </c>
      <c r="D51" s="102" t="s">
        <v>2197</v>
      </c>
      <c r="E51" s="393" t="s">
        <v>2198</v>
      </c>
      <c r="F51" s="98" t="s">
        <v>95</v>
      </c>
      <c r="G51" s="98"/>
      <c r="H51" s="105">
        <v>40940</v>
      </c>
      <c r="I51" s="105">
        <v>41122</v>
      </c>
      <c r="J51" s="99" t="s">
        <v>96</v>
      </c>
      <c r="K51" s="155">
        <f t="shared" ref="K51:K52" si="0">(I51-H51)/30</f>
        <v>6.0666666666666664</v>
      </c>
      <c r="L51" s="99"/>
      <c r="M51" s="155"/>
      <c r="N51" s="90"/>
      <c r="O51" s="27"/>
      <c r="P51" s="27"/>
      <c r="Q51" s="116" t="s">
        <v>2089</v>
      </c>
      <c r="R51" s="100"/>
      <c r="S51" s="100"/>
      <c r="T51" s="100"/>
      <c r="U51" s="100"/>
      <c r="V51" s="100"/>
      <c r="W51" s="100"/>
      <c r="X51" s="100"/>
      <c r="Y51" s="100"/>
      <c r="Z51" s="100"/>
    </row>
    <row r="52" spans="1:26" s="101" customFormat="1" ht="60" x14ac:dyDescent="0.25">
      <c r="A52" s="47">
        <v>4</v>
      </c>
      <c r="B52" s="102" t="s">
        <v>895</v>
      </c>
      <c r="C52" s="103" t="s">
        <v>895</v>
      </c>
      <c r="D52" s="102" t="s">
        <v>2100</v>
      </c>
      <c r="E52" s="155" t="s">
        <v>2199</v>
      </c>
      <c r="F52" s="98" t="s">
        <v>95</v>
      </c>
      <c r="G52" s="98"/>
      <c r="H52" s="105">
        <v>41653</v>
      </c>
      <c r="I52" s="105">
        <v>41882</v>
      </c>
      <c r="J52" s="99" t="s">
        <v>96</v>
      </c>
      <c r="K52" s="155">
        <f t="shared" si="0"/>
        <v>7.6333333333333337</v>
      </c>
      <c r="L52" s="99"/>
      <c r="M52" s="155">
        <v>80</v>
      </c>
      <c r="N52" s="90"/>
      <c r="O52" s="27"/>
      <c r="P52" s="27"/>
      <c r="Q52" s="116" t="s">
        <v>2089</v>
      </c>
      <c r="R52" s="100"/>
      <c r="S52" s="100"/>
      <c r="T52" s="100"/>
      <c r="U52" s="100"/>
      <c r="V52" s="100"/>
      <c r="W52" s="100"/>
      <c r="X52" s="100"/>
      <c r="Y52" s="100"/>
      <c r="Z52" s="100"/>
    </row>
    <row r="53" spans="1:26" s="101" customFormat="1" x14ac:dyDescent="0.25">
      <c r="A53" s="47">
        <f t="shared" ref="A53" si="1">+A52+1</f>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c r="B54" s="50" t="s">
        <v>16</v>
      </c>
      <c r="C54" s="103"/>
      <c r="D54" s="102"/>
      <c r="E54" s="97"/>
      <c r="F54" s="98"/>
      <c r="G54" s="98"/>
      <c r="H54" s="98"/>
      <c r="I54" s="99"/>
      <c r="J54" s="99"/>
      <c r="K54" s="104">
        <f>SUM(K49:K53)</f>
        <v>22.366666666666667</v>
      </c>
      <c r="L54" s="104">
        <f>SUM(L49:L53)</f>
        <v>0</v>
      </c>
      <c r="M54" s="114">
        <f>SUM(M49:M53)</f>
        <v>915</v>
      </c>
      <c r="N54" s="104">
        <f>SUM(N49:N53)</f>
        <v>0</v>
      </c>
      <c r="O54" s="27"/>
      <c r="P54" s="27"/>
      <c r="Q54" s="117"/>
    </row>
    <row r="55" spans="1:26" s="30" customFormat="1" x14ac:dyDescent="0.25">
      <c r="E55" s="31"/>
    </row>
    <row r="56" spans="1:26" s="30" customFormat="1" x14ac:dyDescent="0.25">
      <c r="B56" s="434" t="s">
        <v>28</v>
      </c>
      <c r="C56" s="434" t="s">
        <v>27</v>
      </c>
      <c r="D56" s="436" t="s">
        <v>34</v>
      </c>
      <c r="E56" s="436"/>
    </row>
    <row r="57" spans="1:26" s="30" customFormat="1" x14ac:dyDescent="0.25">
      <c r="B57" s="435"/>
      <c r="C57" s="435"/>
      <c r="D57" s="371" t="s">
        <v>23</v>
      </c>
      <c r="E57" s="62" t="s">
        <v>24</v>
      </c>
    </row>
    <row r="58" spans="1:26" s="30" customFormat="1" ht="30.6" customHeight="1" x14ac:dyDescent="0.25">
      <c r="B58" s="59" t="s">
        <v>21</v>
      </c>
      <c r="C58" s="60">
        <f>+K54</f>
        <v>22.366666666666667</v>
      </c>
      <c r="D58" s="58"/>
      <c r="E58" s="58" t="s">
        <v>110</v>
      </c>
      <c r="F58" s="32"/>
      <c r="G58" s="32"/>
      <c r="H58" s="32"/>
      <c r="I58" s="32"/>
      <c r="J58" s="32"/>
      <c r="K58" s="32"/>
      <c r="L58" s="32"/>
      <c r="M58" s="32"/>
    </row>
    <row r="59" spans="1:26" s="30" customFormat="1" ht="30" customHeight="1" x14ac:dyDescent="0.25">
      <c r="B59" s="59" t="s">
        <v>25</v>
      </c>
      <c r="C59" s="60">
        <f>+M54</f>
        <v>915</v>
      </c>
      <c r="D59" s="58"/>
      <c r="E59" s="58" t="s">
        <v>110</v>
      </c>
    </row>
    <row r="60" spans="1:26" s="30" customFormat="1" x14ac:dyDescent="0.25">
      <c r="B60" s="33"/>
      <c r="C60" s="455"/>
      <c r="D60" s="455"/>
      <c r="E60" s="455"/>
      <c r="F60" s="455"/>
      <c r="G60" s="455"/>
      <c r="H60" s="455"/>
      <c r="I60" s="455"/>
      <c r="J60" s="455"/>
      <c r="K60" s="455"/>
      <c r="L60" s="455"/>
      <c r="M60" s="455"/>
      <c r="N60" s="455"/>
    </row>
    <row r="61" spans="1:26" ht="28.15" customHeight="1" thickBot="1" x14ac:dyDescent="0.3"/>
    <row r="62" spans="1:26" ht="27" thickBot="1" x14ac:dyDescent="0.3">
      <c r="B62" s="456" t="s">
        <v>66</v>
      </c>
      <c r="C62" s="456"/>
      <c r="D62" s="456"/>
      <c r="E62" s="456"/>
      <c r="F62" s="456"/>
      <c r="G62" s="456"/>
      <c r="H62" s="456"/>
      <c r="I62" s="456"/>
      <c r="J62" s="456"/>
      <c r="K62" s="456"/>
      <c r="L62" s="456"/>
      <c r="M62" s="456"/>
      <c r="N62" s="456"/>
    </row>
    <row r="65" spans="2:17" ht="109.5" customHeight="1" x14ac:dyDescent="0.25">
      <c r="B65" s="108" t="s">
        <v>108</v>
      </c>
      <c r="C65" s="68" t="s">
        <v>2</v>
      </c>
      <c r="D65" s="68" t="s">
        <v>68</v>
      </c>
      <c r="E65" s="68" t="s">
        <v>67</v>
      </c>
      <c r="F65" s="68" t="s">
        <v>69</v>
      </c>
      <c r="G65" s="68" t="s">
        <v>70</v>
      </c>
      <c r="H65" s="68" t="s">
        <v>71</v>
      </c>
      <c r="I65" s="68" t="s">
        <v>72</v>
      </c>
      <c r="J65" s="68" t="s">
        <v>73</v>
      </c>
      <c r="K65" s="68" t="s">
        <v>74</v>
      </c>
      <c r="L65" s="68" t="s">
        <v>75</v>
      </c>
      <c r="M65" s="84" t="s">
        <v>76</v>
      </c>
      <c r="N65" s="84" t="s">
        <v>77</v>
      </c>
      <c r="O65" s="452" t="s">
        <v>3</v>
      </c>
      <c r="P65" s="454"/>
      <c r="Q65" s="68" t="s">
        <v>18</v>
      </c>
    </row>
    <row r="66" spans="2:17" x14ac:dyDescent="0.25">
      <c r="B66" s="3" t="s">
        <v>301</v>
      </c>
      <c r="C66" s="190" t="s">
        <v>2093</v>
      </c>
      <c r="D66" s="190" t="s">
        <v>2194</v>
      </c>
      <c r="E66" s="190">
        <v>195</v>
      </c>
      <c r="F66" s="190"/>
      <c r="G66" s="190"/>
      <c r="H66" s="190"/>
      <c r="I66" s="190"/>
      <c r="J66" s="190"/>
      <c r="K66" s="190"/>
      <c r="L66" s="190"/>
      <c r="M66" s="190"/>
      <c r="N66" s="190"/>
      <c r="O66" s="461" t="s">
        <v>2095</v>
      </c>
      <c r="P66" s="462"/>
      <c r="Q66" s="109"/>
    </row>
    <row r="67" spans="2:17" x14ac:dyDescent="0.25">
      <c r="B67" s="3"/>
      <c r="C67" s="190"/>
      <c r="D67" s="190"/>
      <c r="E67" s="190"/>
      <c r="F67" s="190"/>
      <c r="G67" s="190"/>
      <c r="H67" s="190"/>
      <c r="I67" s="190"/>
      <c r="J67" s="190"/>
      <c r="K67" s="190"/>
      <c r="L67" s="190"/>
      <c r="M67" s="190"/>
      <c r="N67" s="190"/>
      <c r="O67" s="457"/>
      <c r="P67" s="458"/>
      <c r="Q67" s="109"/>
    </row>
    <row r="68" spans="2:17" x14ac:dyDescent="0.25">
      <c r="B68" s="3"/>
      <c r="C68" s="3"/>
      <c r="D68" s="3"/>
      <c r="E68" s="3"/>
      <c r="F68" s="3"/>
      <c r="G68" s="3"/>
      <c r="H68" s="3"/>
      <c r="I68" s="3"/>
      <c r="J68" s="3"/>
      <c r="K68" s="3"/>
      <c r="L68" s="3"/>
      <c r="M68" s="3"/>
      <c r="N68" s="3"/>
      <c r="O68" s="457"/>
      <c r="P68" s="458"/>
      <c r="Q68" s="109"/>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109"/>
      <c r="C72" s="109"/>
      <c r="D72" s="109"/>
      <c r="E72" s="109"/>
      <c r="F72" s="109"/>
      <c r="G72" s="109"/>
      <c r="H72" s="109"/>
      <c r="I72" s="109"/>
      <c r="J72" s="109"/>
      <c r="K72" s="109"/>
      <c r="L72" s="109"/>
      <c r="M72" s="109"/>
      <c r="N72" s="109"/>
      <c r="O72" s="457"/>
      <c r="P72" s="458"/>
      <c r="Q72" s="109"/>
    </row>
    <row r="73" spans="2:17" x14ac:dyDescent="0.25">
      <c r="B73" s="9" t="s">
        <v>1</v>
      </c>
    </row>
    <row r="74" spans="2:17" x14ac:dyDescent="0.25">
      <c r="B74" s="9" t="s">
        <v>37</v>
      </c>
    </row>
    <row r="75" spans="2:17" x14ac:dyDescent="0.25">
      <c r="B75" s="9" t="s">
        <v>60</v>
      </c>
    </row>
    <row r="77" spans="2:17" ht="15.75" thickBot="1" x14ac:dyDescent="0.3"/>
    <row r="78" spans="2:17" ht="27" thickBot="1" x14ac:dyDescent="0.3">
      <c r="B78" s="449" t="s">
        <v>38</v>
      </c>
      <c r="C78" s="450"/>
      <c r="D78" s="450"/>
      <c r="E78" s="450"/>
      <c r="F78" s="450"/>
      <c r="G78" s="450"/>
      <c r="H78" s="450"/>
      <c r="I78" s="450"/>
      <c r="J78" s="450"/>
      <c r="K78" s="450"/>
      <c r="L78" s="450"/>
      <c r="M78" s="450"/>
      <c r="N78" s="451"/>
    </row>
    <row r="83" spans="2:17" ht="76.5" customHeight="1" x14ac:dyDescent="0.25">
      <c r="B83" s="108" t="s">
        <v>0</v>
      </c>
      <c r="C83" s="108" t="s">
        <v>39</v>
      </c>
      <c r="D83" s="108" t="s">
        <v>40</v>
      </c>
      <c r="E83" s="108" t="s">
        <v>78</v>
      </c>
      <c r="F83" s="108" t="s">
        <v>80</v>
      </c>
      <c r="G83" s="108" t="s">
        <v>81</v>
      </c>
      <c r="H83" s="108" t="s">
        <v>82</v>
      </c>
      <c r="I83" s="108" t="s">
        <v>79</v>
      </c>
      <c r="J83" s="452" t="s">
        <v>83</v>
      </c>
      <c r="K83" s="453"/>
      <c r="L83" s="454"/>
      <c r="M83" s="108" t="s">
        <v>84</v>
      </c>
      <c r="N83" s="108" t="s">
        <v>41</v>
      </c>
      <c r="O83" s="108" t="s">
        <v>42</v>
      </c>
      <c r="P83" s="452" t="s">
        <v>3</v>
      </c>
      <c r="Q83" s="454"/>
    </row>
    <row r="84" spans="2:17" ht="76.5" customHeight="1" x14ac:dyDescent="0.25">
      <c r="B84" s="108"/>
      <c r="C84" s="108"/>
      <c r="D84" s="108"/>
      <c r="E84" s="108"/>
      <c r="F84" s="108"/>
      <c r="G84" s="108"/>
      <c r="H84" s="108"/>
      <c r="I84" s="108"/>
      <c r="J84" s="368" t="s">
        <v>482</v>
      </c>
      <c r="K84" s="108" t="s">
        <v>527</v>
      </c>
      <c r="L84" s="108" t="s">
        <v>528</v>
      </c>
      <c r="M84" s="108"/>
      <c r="N84" s="108"/>
      <c r="O84" s="108"/>
      <c r="P84" s="368"/>
      <c r="Q84" s="369"/>
    </row>
    <row r="85" spans="2:17" ht="60.75" customHeight="1" x14ac:dyDescent="0.25">
      <c r="B85" s="190" t="s">
        <v>160</v>
      </c>
      <c r="C85" s="190" t="s">
        <v>95</v>
      </c>
      <c r="D85" s="3"/>
      <c r="E85" s="3"/>
      <c r="F85" s="3"/>
      <c r="G85" s="3"/>
      <c r="H85" s="3"/>
      <c r="I85" s="5"/>
      <c r="J85" s="1"/>
      <c r="K85" s="86"/>
      <c r="L85" s="85"/>
      <c r="M85" s="109"/>
      <c r="N85" s="109"/>
      <c r="O85" s="109"/>
      <c r="P85" s="460" t="s">
        <v>2096</v>
      </c>
      <c r="Q85" s="460"/>
    </row>
    <row r="86" spans="2:17" ht="33.6" customHeight="1" x14ac:dyDescent="0.25">
      <c r="B86" s="190" t="s">
        <v>220</v>
      </c>
      <c r="C86" s="190" t="s">
        <v>95</v>
      </c>
      <c r="D86" s="3"/>
      <c r="E86" s="3"/>
      <c r="F86" s="3"/>
      <c r="G86" s="3"/>
      <c r="H86" s="3"/>
      <c r="I86" s="5"/>
      <c r="J86" s="1"/>
      <c r="K86" s="85"/>
      <c r="L86" s="85"/>
      <c r="M86" s="109"/>
      <c r="N86" s="109"/>
      <c r="O86" s="109"/>
      <c r="P86" s="463"/>
      <c r="Q86" s="463"/>
    </row>
    <row r="88" spans="2:17" ht="15.75" thickBot="1" x14ac:dyDescent="0.3"/>
    <row r="89" spans="2:17" ht="27" thickBot="1" x14ac:dyDescent="0.3">
      <c r="B89" s="449" t="s">
        <v>44</v>
      </c>
      <c r="C89" s="450"/>
      <c r="D89" s="450"/>
      <c r="E89" s="450"/>
      <c r="F89" s="450"/>
      <c r="G89" s="450"/>
      <c r="H89" s="450"/>
      <c r="I89" s="450"/>
      <c r="J89" s="450"/>
      <c r="K89" s="450"/>
      <c r="L89" s="450"/>
      <c r="M89" s="450"/>
      <c r="N89" s="451"/>
    </row>
    <row r="92" spans="2:17" ht="46.15" customHeight="1" x14ac:dyDescent="0.25">
      <c r="B92" s="68" t="s">
        <v>33</v>
      </c>
      <c r="C92" s="68" t="s">
        <v>45</v>
      </c>
      <c r="D92" s="452" t="s">
        <v>3</v>
      </c>
      <c r="E92" s="454"/>
    </row>
    <row r="93" spans="2:17" ht="46.9" customHeight="1" x14ac:dyDescent="0.25">
      <c r="B93" s="69" t="s">
        <v>85</v>
      </c>
      <c r="C93" s="109" t="s">
        <v>503</v>
      </c>
      <c r="D93" s="463"/>
      <c r="E93" s="463"/>
    </row>
    <row r="96" spans="2:17" ht="26.25" x14ac:dyDescent="0.25">
      <c r="B96" s="437" t="s">
        <v>62</v>
      </c>
      <c r="C96" s="438"/>
      <c r="D96" s="438"/>
      <c r="E96" s="438"/>
      <c r="F96" s="438"/>
      <c r="G96" s="438"/>
      <c r="H96" s="438"/>
      <c r="I96" s="438"/>
      <c r="J96" s="438"/>
      <c r="K96" s="438"/>
      <c r="L96" s="438"/>
      <c r="M96" s="438"/>
      <c r="N96" s="438"/>
      <c r="O96" s="438"/>
      <c r="P96" s="438"/>
    </row>
    <row r="98" spans="1:26" ht="15.75" thickBot="1" x14ac:dyDescent="0.3"/>
    <row r="99" spans="1:26" ht="27" thickBot="1" x14ac:dyDescent="0.3">
      <c r="B99" s="449" t="s">
        <v>52</v>
      </c>
      <c r="C99" s="450"/>
      <c r="D99" s="450"/>
      <c r="E99" s="450"/>
      <c r="F99" s="450"/>
      <c r="G99" s="450"/>
      <c r="H99" s="450"/>
      <c r="I99" s="450"/>
      <c r="J99" s="450"/>
      <c r="K99" s="450"/>
      <c r="L99" s="450"/>
      <c r="M99" s="450"/>
      <c r="N99" s="451"/>
    </row>
    <row r="101" spans="1:26" ht="15.75" thickBot="1" x14ac:dyDescent="0.3">
      <c r="M101" s="65"/>
      <c r="N101" s="65"/>
    </row>
    <row r="102" spans="1:26" s="95" customFormat="1" ht="109.5" customHeight="1" x14ac:dyDescent="0.25">
      <c r="B102" s="106" t="s">
        <v>104</v>
      </c>
      <c r="C102" s="106" t="s">
        <v>105</v>
      </c>
      <c r="D102" s="106" t="s">
        <v>106</v>
      </c>
      <c r="E102" s="106" t="s">
        <v>43</v>
      </c>
      <c r="F102" s="106" t="s">
        <v>22</v>
      </c>
      <c r="G102" s="106" t="s">
        <v>65</v>
      </c>
      <c r="H102" s="106" t="s">
        <v>17</v>
      </c>
      <c r="I102" s="106" t="s">
        <v>10</v>
      </c>
      <c r="J102" s="106" t="s">
        <v>31</v>
      </c>
      <c r="K102" s="106" t="s">
        <v>59</v>
      </c>
      <c r="L102" s="106" t="s">
        <v>20</v>
      </c>
      <c r="M102" s="91" t="s">
        <v>26</v>
      </c>
      <c r="N102" s="106" t="s">
        <v>107</v>
      </c>
      <c r="O102" s="106" t="s">
        <v>36</v>
      </c>
      <c r="P102" s="107" t="s">
        <v>11</v>
      </c>
      <c r="Q102" s="107" t="s">
        <v>19</v>
      </c>
    </row>
    <row r="103" spans="1:26" s="101" customFormat="1" ht="90" x14ac:dyDescent="0.25">
      <c r="A103" s="47">
        <v>1</v>
      </c>
      <c r="B103" s="102"/>
      <c r="C103" s="102"/>
      <c r="D103" s="102"/>
      <c r="E103" s="155"/>
      <c r="F103" s="105"/>
      <c r="G103" s="115"/>
      <c r="H103" s="105"/>
      <c r="I103" s="105"/>
      <c r="J103" s="105"/>
      <c r="K103" s="155"/>
      <c r="L103" s="99"/>
      <c r="M103" s="155"/>
      <c r="N103" s="90"/>
      <c r="O103" s="27"/>
      <c r="P103" s="27"/>
      <c r="Q103" s="116" t="s">
        <v>2097</v>
      </c>
      <c r="R103" s="100"/>
      <c r="S103" s="100"/>
      <c r="T103" s="100"/>
      <c r="U103" s="100"/>
      <c r="V103" s="100"/>
      <c r="W103" s="100"/>
      <c r="X103" s="100"/>
      <c r="Y103" s="100"/>
      <c r="Z103" s="100"/>
    </row>
    <row r="104" spans="1:26" s="101" customFormat="1" x14ac:dyDescent="0.25">
      <c r="A104" s="47">
        <f>+A103+1</f>
        <v>2</v>
      </c>
      <c r="B104" s="102"/>
      <c r="C104" s="102"/>
      <c r="D104" s="102"/>
      <c r="E104" s="155"/>
      <c r="F104" s="98"/>
      <c r="G104" s="97"/>
      <c r="H104" s="105"/>
      <c r="I104" s="105"/>
      <c r="J104" s="99"/>
      <c r="K104" s="155"/>
      <c r="L104" s="99"/>
      <c r="M104" s="124"/>
      <c r="N104" s="90"/>
      <c r="O104" s="27"/>
      <c r="P104" s="27"/>
      <c r="Q104" s="116"/>
      <c r="R104" s="100"/>
      <c r="S104" s="100"/>
      <c r="T104" s="100"/>
      <c r="U104" s="100"/>
      <c r="V104" s="100"/>
      <c r="W104" s="100"/>
      <c r="X104" s="100"/>
      <c r="Y104" s="100"/>
      <c r="Z104" s="100"/>
    </row>
    <row r="105" spans="1:26" s="101" customFormat="1" x14ac:dyDescent="0.25">
      <c r="A105" s="47">
        <f t="shared" ref="A105:A110" si="2">+A104+1</f>
        <v>3</v>
      </c>
      <c r="B105" s="102"/>
      <c r="C105" s="102"/>
      <c r="D105" s="102"/>
      <c r="E105" s="155"/>
      <c r="F105" s="98"/>
      <c r="G105" s="97"/>
      <c r="H105" s="105"/>
      <c r="I105" s="105"/>
      <c r="J105" s="99"/>
      <c r="K105" s="155"/>
      <c r="L105" s="99"/>
      <c r="M105" s="124"/>
      <c r="N105" s="90"/>
      <c r="O105" s="27"/>
      <c r="P105" s="27"/>
      <c r="Q105" s="116"/>
      <c r="R105" s="100"/>
      <c r="S105" s="100"/>
      <c r="T105" s="100"/>
      <c r="U105" s="100"/>
      <c r="V105" s="100"/>
      <c r="W105" s="100"/>
      <c r="X105" s="100"/>
      <c r="Y105" s="100"/>
      <c r="Z105" s="100"/>
    </row>
    <row r="106" spans="1:26" s="101" customFormat="1" x14ac:dyDescent="0.25">
      <c r="A106" s="47">
        <f t="shared" si="2"/>
        <v>4</v>
      </c>
      <c r="B106" s="102"/>
      <c r="C106" s="102"/>
      <c r="D106" s="102"/>
      <c r="E106" s="155"/>
      <c r="F106" s="98"/>
      <c r="G106" s="98"/>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si="2"/>
        <v>5</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2"/>
        <v>6</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7</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8</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c r="B111" s="50" t="s">
        <v>16</v>
      </c>
      <c r="C111" s="103"/>
      <c r="D111" s="102"/>
      <c r="E111" s="97"/>
      <c r="F111" s="98"/>
      <c r="G111" s="98"/>
      <c r="H111" s="98"/>
      <c r="I111" s="99"/>
      <c r="J111" s="99"/>
      <c r="K111" s="104">
        <f t="shared" ref="K111:N111" si="3">SUM(K103:K110)</f>
        <v>0</v>
      </c>
      <c r="L111" s="104">
        <f t="shared" si="3"/>
        <v>0</v>
      </c>
      <c r="M111" s="114">
        <f t="shared" si="3"/>
        <v>0</v>
      </c>
      <c r="N111" s="104">
        <f t="shared" si="3"/>
        <v>0</v>
      </c>
      <c r="O111" s="27"/>
      <c r="P111" s="27"/>
      <c r="Q111" s="117"/>
    </row>
    <row r="112" spans="1:26" x14ac:dyDescent="0.25">
      <c r="B112" s="30"/>
      <c r="C112" s="30"/>
      <c r="D112" s="30"/>
      <c r="E112" s="31"/>
      <c r="F112" s="30"/>
      <c r="G112" s="30"/>
      <c r="H112" s="30"/>
      <c r="I112" s="30"/>
      <c r="J112" s="30"/>
      <c r="K112" s="30"/>
      <c r="L112" s="30"/>
      <c r="M112" s="30"/>
      <c r="N112" s="30"/>
      <c r="O112" s="30"/>
      <c r="P112" s="30"/>
    </row>
    <row r="113" spans="2:17" ht="18.75" x14ac:dyDescent="0.25">
      <c r="B113" s="59" t="s">
        <v>32</v>
      </c>
      <c r="C113" s="73">
        <f>+K111</f>
        <v>0</v>
      </c>
      <c r="H113" s="32"/>
      <c r="I113" s="32"/>
      <c r="J113" s="32"/>
      <c r="K113" s="32"/>
      <c r="L113" s="32"/>
      <c r="M113" s="32"/>
      <c r="N113" s="30"/>
      <c r="O113" s="30"/>
      <c r="P113" s="30"/>
    </row>
    <row r="115" spans="2:17" ht="15.75" thickBot="1" x14ac:dyDescent="0.3"/>
    <row r="116" spans="2:17" ht="37.15" customHeight="1" thickBot="1" x14ac:dyDescent="0.3">
      <c r="B116" s="76" t="s">
        <v>47</v>
      </c>
      <c r="C116" s="77" t="s">
        <v>48</v>
      </c>
      <c r="D116" s="76" t="s">
        <v>49</v>
      </c>
      <c r="E116" s="77" t="s">
        <v>53</v>
      </c>
    </row>
    <row r="117" spans="2:17" ht="41.45" customHeight="1" x14ac:dyDescent="0.25">
      <c r="B117" s="67" t="s">
        <v>86</v>
      </c>
      <c r="C117" s="70">
        <v>20</v>
      </c>
      <c r="D117" s="70"/>
      <c r="E117" s="467">
        <v>0</v>
      </c>
    </row>
    <row r="118" spans="2:17" x14ac:dyDescent="0.25">
      <c r="B118" s="67" t="s">
        <v>87</v>
      </c>
      <c r="C118" s="374">
        <v>30</v>
      </c>
      <c r="D118" s="367"/>
      <c r="E118" s="468"/>
    </row>
    <row r="119" spans="2:17" ht="15.75" thickBot="1" x14ac:dyDescent="0.3">
      <c r="B119" s="67" t="s">
        <v>88</v>
      </c>
      <c r="C119" s="72">
        <v>40</v>
      </c>
      <c r="D119" s="72">
        <v>0</v>
      </c>
      <c r="E119" s="469"/>
    </row>
    <row r="121" spans="2:17" ht="15.75" thickBot="1" x14ac:dyDescent="0.3"/>
    <row r="122" spans="2:17" ht="27" thickBot="1" x14ac:dyDescent="0.3">
      <c r="B122" s="449" t="s">
        <v>50</v>
      </c>
      <c r="C122" s="450"/>
      <c r="D122" s="450"/>
      <c r="E122" s="450"/>
      <c r="F122" s="450"/>
      <c r="G122" s="450"/>
      <c r="H122" s="450"/>
      <c r="I122" s="450"/>
      <c r="J122" s="450"/>
      <c r="K122" s="450"/>
      <c r="L122" s="450"/>
      <c r="M122" s="450"/>
      <c r="N122" s="451"/>
    </row>
    <row r="124" spans="2:17" ht="76.5" customHeight="1" x14ac:dyDescent="0.25">
      <c r="B124" s="108" t="s">
        <v>0</v>
      </c>
      <c r="C124" s="108" t="s">
        <v>39</v>
      </c>
      <c r="D124" s="108" t="s">
        <v>40</v>
      </c>
      <c r="E124" s="108" t="s">
        <v>78</v>
      </c>
      <c r="F124" s="108" t="s">
        <v>80</v>
      </c>
      <c r="G124" s="108" t="s">
        <v>81</v>
      </c>
      <c r="H124" s="108" t="s">
        <v>82</v>
      </c>
      <c r="I124" s="108" t="s">
        <v>79</v>
      </c>
      <c r="J124" s="452" t="s">
        <v>83</v>
      </c>
      <c r="K124" s="453"/>
      <c r="L124" s="454"/>
      <c r="M124" s="108" t="s">
        <v>84</v>
      </c>
      <c r="N124" s="108" t="s">
        <v>41</v>
      </c>
      <c r="O124" s="108" t="s">
        <v>42</v>
      </c>
      <c r="P124" s="452" t="s">
        <v>3</v>
      </c>
      <c r="Q124" s="454"/>
    </row>
    <row r="125" spans="2:17" ht="60.75" customHeight="1" x14ac:dyDescent="0.25">
      <c r="B125" s="190" t="s">
        <v>510</v>
      </c>
      <c r="C125" s="190" t="s">
        <v>95</v>
      </c>
      <c r="D125" s="190" t="s">
        <v>900</v>
      </c>
      <c r="E125" s="3">
        <v>32886001</v>
      </c>
      <c r="F125" s="190" t="s">
        <v>323</v>
      </c>
      <c r="G125" s="190" t="s">
        <v>117</v>
      </c>
      <c r="H125" s="3" t="s">
        <v>96</v>
      </c>
      <c r="I125" s="5" t="s">
        <v>96</v>
      </c>
      <c r="J125" s="1"/>
      <c r="K125" s="86"/>
      <c r="L125" s="85"/>
      <c r="M125" s="109" t="s">
        <v>95</v>
      </c>
      <c r="N125" s="109" t="s">
        <v>95</v>
      </c>
      <c r="O125" s="109" t="s">
        <v>95</v>
      </c>
      <c r="P125" s="460" t="s">
        <v>2195</v>
      </c>
      <c r="Q125" s="460"/>
    </row>
    <row r="126" spans="2:17" ht="60.75" customHeight="1" x14ac:dyDescent="0.25">
      <c r="B126" s="190" t="s">
        <v>92</v>
      </c>
      <c r="C126" s="190" t="s">
        <v>95</v>
      </c>
      <c r="D126" s="190" t="s">
        <v>901</v>
      </c>
      <c r="E126" s="3">
        <v>22523901</v>
      </c>
      <c r="F126" s="190" t="s">
        <v>902</v>
      </c>
      <c r="G126" s="190" t="s">
        <v>117</v>
      </c>
      <c r="H126" s="3" t="s">
        <v>96</v>
      </c>
      <c r="I126" s="5" t="s">
        <v>96</v>
      </c>
      <c r="J126" s="1"/>
      <c r="K126" s="86"/>
      <c r="L126" s="85"/>
      <c r="M126" s="109" t="s">
        <v>95</v>
      </c>
      <c r="N126" s="109" t="s">
        <v>95</v>
      </c>
      <c r="O126" s="109" t="s">
        <v>95</v>
      </c>
      <c r="P126" s="460" t="s">
        <v>2195</v>
      </c>
      <c r="Q126" s="460"/>
    </row>
    <row r="127" spans="2:17" ht="33.6" customHeight="1" x14ac:dyDescent="0.25">
      <c r="B127" s="190" t="s">
        <v>93</v>
      </c>
      <c r="C127" s="190" t="s">
        <v>95</v>
      </c>
      <c r="D127" s="190" t="s">
        <v>903</v>
      </c>
      <c r="E127" s="3">
        <v>7601296</v>
      </c>
      <c r="F127" s="3" t="s">
        <v>128</v>
      </c>
      <c r="G127" s="190" t="s">
        <v>117</v>
      </c>
      <c r="H127" s="3" t="s">
        <v>96</v>
      </c>
      <c r="I127" s="5" t="s">
        <v>96</v>
      </c>
      <c r="J127" s="1"/>
      <c r="K127" s="85"/>
      <c r="L127" s="85"/>
      <c r="M127" s="109" t="s">
        <v>95</v>
      </c>
      <c r="N127" s="109" t="s">
        <v>95</v>
      </c>
      <c r="O127" s="109" t="s">
        <v>95</v>
      </c>
      <c r="P127" s="460" t="s">
        <v>2195</v>
      </c>
      <c r="Q127" s="460"/>
    </row>
    <row r="130" spans="2:7" ht="15.75" thickBot="1" x14ac:dyDescent="0.3"/>
    <row r="131" spans="2:7" ht="54" customHeight="1" x14ac:dyDescent="0.25">
      <c r="B131" s="112" t="s">
        <v>33</v>
      </c>
      <c r="C131" s="112" t="s">
        <v>47</v>
      </c>
      <c r="D131" s="108" t="s">
        <v>48</v>
      </c>
      <c r="E131" s="112" t="s">
        <v>49</v>
      </c>
      <c r="F131" s="77" t="s">
        <v>54</v>
      </c>
      <c r="G131" s="82"/>
    </row>
    <row r="132" spans="2:7" ht="120.75" customHeight="1" x14ac:dyDescent="0.2">
      <c r="B132" s="470" t="s">
        <v>51</v>
      </c>
      <c r="C132" s="6" t="s">
        <v>89</v>
      </c>
      <c r="D132" s="367">
        <v>25</v>
      </c>
      <c r="E132" s="367">
        <v>0</v>
      </c>
      <c r="F132" s="471">
        <f>E132+E133+E134</f>
        <v>0</v>
      </c>
      <c r="G132" s="83"/>
    </row>
    <row r="133" spans="2:7" ht="76.150000000000006" customHeight="1" x14ac:dyDescent="0.2">
      <c r="B133" s="470"/>
      <c r="C133" s="6" t="s">
        <v>90</v>
      </c>
      <c r="D133" s="372">
        <v>25</v>
      </c>
      <c r="E133" s="367">
        <v>0</v>
      </c>
      <c r="F133" s="472"/>
      <c r="G133" s="83"/>
    </row>
    <row r="134" spans="2:7" ht="69" customHeight="1" x14ac:dyDescent="0.2">
      <c r="B134" s="470"/>
      <c r="C134" s="6" t="s">
        <v>91</v>
      </c>
      <c r="D134" s="367">
        <v>10</v>
      </c>
      <c r="E134" s="367">
        <v>0</v>
      </c>
      <c r="F134" s="473"/>
      <c r="G134" s="83"/>
    </row>
    <row r="135" spans="2:7" x14ac:dyDescent="0.25">
      <c r="C135" s="92"/>
    </row>
    <row r="138" spans="2:7" x14ac:dyDescent="0.25">
      <c r="B138" s="110" t="s">
        <v>55</v>
      </c>
    </row>
    <row r="141" spans="2:7" x14ac:dyDescent="0.25">
      <c r="B141" s="113" t="s">
        <v>33</v>
      </c>
      <c r="C141" s="113" t="s">
        <v>56</v>
      </c>
      <c r="D141" s="112" t="s">
        <v>49</v>
      </c>
      <c r="E141" s="112" t="s">
        <v>16</v>
      </c>
    </row>
    <row r="142" spans="2:7" ht="28.5" x14ac:dyDescent="0.25">
      <c r="B142" s="93" t="s">
        <v>57</v>
      </c>
      <c r="C142" s="94">
        <v>40</v>
      </c>
      <c r="D142" s="367">
        <v>0</v>
      </c>
      <c r="E142" s="446">
        <f>+D142+D143</f>
        <v>0</v>
      </c>
    </row>
    <row r="143" spans="2:7" ht="42.75" x14ac:dyDescent="0.25">
      <c r="B143" s="93" t="s">
        <v>58</v>
      </c>
      <c r="C143" s="94">
        <v>60</v>
      </c>
      <c r="D143" s="367">
        <v>0</v>
      </c>
      <c r="E143" s="447"/>
    </row>
  </sheetData>
  <mergeCells count="44">
    <mergeCell ref="P126:Q126"/>
    <mergeCell ref="P127:Q127"/>
    <mergeCell ref="B132:B134"/>
    <mergeCell ref="F132:F134"/>
    <mergeCell ref="E142:E143"/>
    <mergeCell ref="P125:Q125"/>
    <mergeCell ref="P85:Q85"/>
    <mergeCell ref="P86:Q86"/>
    <mergeCell ref="B89:N89"/>
    <mergeCell ref="D92:E92"/>
    <mergeCell ref="D93:E93"/>
    <mergeCell ref="B96:P96"/>
    <mergeCell ref="B99:N99"/>
    <mergeCell ref="E117:E119"/>
    <mergeCell ref="B122:N122"/>
    <mergeCell ref="J124:L124"/>
    <mergeCell ref="P124:Q124"/>
    <mergeCell ref="J83:L83"/>
    <mergeCell ref="P83:Q83"/>
    <mergeCell ref="C60:N60"/>
    <mergeCell ref="B62:N62"/>
    <mergeCell ref="O65:P65"/>
    <mergeCell ref="O66:P66"/>
    <mergeCell ref="O67:P67"/>
    <mergeCell ref="O68:P68"/>
    <mergeCell ref="O69:P69"/>
    <mergeCell ref="O70:P70"/>
    <mergeCell ref="O71:P71"/>
    <mergeCell ref="O72:P72"/>
    <mergeCell ref="B78:N78"/>
    <mergeCell ref="B56:B57"/>
    <mergeCell ref="C56:C57"/>
    <mergeCell ref="D56:E56"/>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3"/>
  <sheetViews>
    <sheetView topLeftCell="A103"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2085</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42</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370" t="s">
        <v>12</v>
      </c>
      <c r="E14" s="370" t="s">
        <v>13</v>
      </c>
      <c r="F14" s="370" t="s">
        <v>29</v>
      </c>
      <c r="G14" s="80"/>
      <c r="I14" s="38"/>
      <c r="J14" s="38"/>
      <c r="K14" s="38"/>
      <c r="L14" s="38"/>
      <c r="M14" s="38"/>
      <c r="N14" s="96"/>
    </row>
    <row r="15" spans="2:16" x14ac:dyDescent="0.25">
      <c r="B15" s="443"/>
      <c r="C15" s="443"/>
      <c r="D15" s="370">
        <v>42</v>
      </c>
      <c r="E15" s="36">
        <v>233461600</v>
      </c>
      <c r="F15" s="212">
        <v>80</v>
      </c>
      <c r="G15" s="81"/>
      <c r="I15" s="39"/>
      <c r="J15" s="39"/>
      <c r="K15" s="39"/>
      <c r="L15" s="39"/>
      <c r="M15" s="39"/>
      <c r="N15" s="96"/>
    </row>
    <row r="16" spans="2:16" x14ac:dyDescent="0.25">
      <c r="B16" s="443"/>
      <c r="C16" s="443"/>
      <c r="D16" s="370"/>
      <c r="E16" s="36"/>
      <c r="F16" s="37"/>
      <c r="G16" s="81"/>
      <c r="I16" s="39"/>
      <c r="J16" s="39"/>
      <c r="K16" s="39"/>
      <c r="L16" s="39"/>
      <c r="M16" s="39"/>
      <c r="N16" s="96"/>
    </row>
    <row r="17" spans="1:14" x14ac:dyDescent="0.25">
      <c r="B17" s="443"/>
      <c r="C17" s="443"/>
      <c r="D17" s="370"/>
      <c r="E17" s="36"/>
      <c r="F17" s="36"/>
      <c r="G17" s="81"/>
      <c r="I17" s="39"/>
      <c r="J17" s="39"/>
      <c r="K17" s="39"/>
      <c r="L17" s="39"/>
      <c r="M17" s="39"/>
      <c r="N17" s="96"/>
    </row>
    <row r="18" spans="1:14" x14ac:dyDescent="0.25">
      <c r="B18" s="443"/>
      <c r="C18" s="443"/>
      <c r="D18" s="370"/>
      <c r="E18" s="37"/>
      <c r="F18" s="36"/>
      <c r="G18" s="81"/>
      <c r="H18" s="22"/>
      <c r="I18" s="39"/>
      <c r="J18" s="39"/>
      <c r="K18" s="39"/>
      <c r="L18" s="39"/>
      <c r="M18" s="39"/>
      <c r="N18" s="20"/>
    </row>
    <row r="19" spans="1:14" x14ac:dyDescent="0.25">
      <c r="B19" s="443"/>
      <c r="C19" s="443"/>
      <c r="D19" s="370"/>
      <c r="E19" s="37"/>
      <c r="F19" s="36"/>
      <c r="G19" s="81"/>
      <c r="H19" s="22"/>
      <c r="I19" s="41"/>
      <c r="J19" s="41"/>
      <c r="K19" s="41"/>
      <c r="L19" s="41"/>
      <c r="M19" s="41"/>
      <c r="N19" s="20"/>
    </row>
    <row r="20" spans="1:14" x14ac:dyDescent="0.25">
      <c r="B20" s="443"/>
      <c r="C20" s="443"/>
      <c r="D20" s="370"/>
      <c r="E20" s="37"/>
      <c r="F20" s="36"/>
      <c r="G20" s="81"/>
      <c r="H20" s="22"/>
      <c r="I20" s="95"/>
      <c r="J20" s="95"/>
      <c r="K20" s="95"/>
      <c r="L20" s="95"/>
      <c r="M20" s="95"/>
      <c r="N20" s="20"/>
    </row>
    <row r="21" spans="1:14" x14ac:dyDescent="0.25">
      <c r="B21" s="443"/>
      <c r="C21" s="443"/>
      <c r="D21" s="370"/>
      <c r="E21" s="37"/>
      <c r="F21" s="36"/>
      <c r="G21" s="81"/>
      <c r="H21" s="22"/>
      <c r="I21" s="95"/>
      <c r="J21" s="95"/>
      <c r="K21" s="95"/>
      <c r="L21" s="95"/>
      <c r="M21" s="95"/>
      <c r="N21" s="20"/>
    </row>
    <row r="22" spans="1:14" ht="15.75" thickBot="1" x14ac:dyDescent="0.3">
      <c r="B22" s="444" t="s">
        <v>14</v>
      </c>
      <c r="C22" s="445"/>
      <c r="D22" s="370"/>
      <c r="E22" s="64">
        <f>SUM(E15:E21)</f>
        <v>233461600</v>
      </c>
      <c r="F22" s="212">
        <f>SUM(F15:F21)</f>
        <v>80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64</v>
      </c>
      <c r="D24" s="42"/>
      <c r="E24" s="45">
        <f>E22</f>
        <v>233461600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367">
        <v>0</v>
      </c>
      <c r="E40" s="446">
        <f>+D40+D41</f>
        <v>0</v>
      </c>
      <c r="F40" s="92"/>
      <c r="G40" s="92"/>
      <c r="H40" s="92"/>
      <c r="I40" s="95"/>
      <c r="J40" s="95"/>
      <c r="K40" s="95"/>
      <c r="L40" s="95"/>
      <c r="M40" s="95"/>
      <c r="N40" s="96"/>
    </row>
    <row r="41" spans="1:17" ht="42.75" x14ac:dyDescent="0.25">
      <c r="A41" s="87"/>
      <c r="B41" s="93" t="s">
        <v>103</v>
      </c>
      <c r="C41" s="94">
        <v>60</v>
      </c>
      <c r="D41" s="367"/>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60" x14ac:dyDescent="0.25">
      <c r="A49" s="47">
        <v>1</v>
      </c>
      <c r="B49" s="102" t="s">
        <v>895</v>
      </c>
      <c r="C49" s="102" t="s">
        <v>895</v>
      </c>
      <c r="D49" s="102" t="s">
        <v>896</v>
      </c>
      <c r="E49" s="124" t="s">
        <v>897</v>
      </c>
      <c r="F49" s="98" t="s">
        <v>95</v>
      </c>
      <c r="G49" s="115"/>
      <c r="H49" s="105">
        <v>41193</v>
      </c>
      <c r="I49" s="105">
        <v>41273</v>
      </c>
      <c r="J49" s="155" t="s">
        <v>96</v>
      </c>
      <c r="K49" s="155">
        <f>(I49-H49)/30</f>
        <v>2.6666666666666665</v>
      </c>
      <c r="L49" s="99"/>
      <c r="M49" s="155">
        <v>600</v>
      </c>
      <c r="N49" s="155"/>
      <c r="O49" s="27"/>
      <c r="P49" s="27"/>
      <c r="Q49" s="116" t="s">
        <v>2200</v>
      </c>
      <c r="R49" s="100"/>
      <c r="S49" s="100"/>
      <c r="T49" s="100"/>
      <c r="U49" s="100"/>
      <c r="V49" s="100"/>
      <c r="W49" s="100"/>
      <c r="X49" s="100"/>
      <c r="Y49" s="100"/>
      <c r="Z49" s="100"/>
    </row>
    <row r="50" spans="1:26" s="101" customFormat="1" ht="60" x14ac:dyDescent="0.25">
      <c r="A50" s="47">
        <f>+A49+1</f>
        <v>2</v>
      </c>
      <c r="B50" s="102" t="s">
        <v>895</v>
      </c>
      <c r="C50" s="102" t="s">
        <v>895</v>
      </c>
      <c r="D50" s="102" t="s">
        <v>896</v>
      </c>
      <c r="E50" s="124" t="s">
        <v>898</v>
      </c>
      <c r="F50" s="98" t="s">
        <v>95</v>
      </c>
      <c r="G50" s="98"/>
      <c r="H50" s="105">
        <v>41459</v>
      </c>
      <c r="I50" s="105">
        <v>41639</v>
      </c>
      <c r="J50" s="155" t="s">
        <v>96</v>
      </c>
      <c r="K50" s="155">
        <f>(I50-H50)/30</f>
        <v>6</v>
      </c>
      <c r="L50" s="99"/>
      <c r="M50" s="155">
        <v>235</v>
      </c>
      <c r="N50" s="155"/>
      <c r="O50" s="27"/>
      <c r="P50" s="27"/>
      <c r="Q50" s="116" t="s">
        <v>2200</v>
      </c>
      <c r="R50" s="100"/>
      <c r="S50" s="100"/>
      <c r="T50" s="100"/>
      <c r="U50" s="100"/>
      <c r="V50" s="100"/>
      <c r="W50" s="100"/>
      <c r="X50" s="100"/>
      <c r="Y50" s="100"/>
      <c r="Z50" s="100"/>
    </row>
    <row r="51" spans="1:26" s="101" customFormat="1" ht="60" x14ac:dyDescent="0.25">
      <c r="A51" s="47">
        <v>3</v>
      </c>
      <c r="B51" s="102" t="s">
        <v>895</v>
      </c>
      <c r="C51" s="103" t="s">
        <v>895</v>
      </c>
      <c r="D51" s="102" t="s">
        <v>2087</v>
      </c>
      <c r="E51" s="393" t="s">
        <v>2201</v>
      </c>
      <c r="F51" s="98" t="s">
        <v>95</v>
      </c>
      <c r="G51" s="98"/>
      <c r="H51" s="105">
        <v>40214</v>
      </c>
      <c r="I51" s="105">
        <v>40542</v>
      </c>
      <c r="J51" s="99" t="s">
        <v>96</v>
      </c>
      <c r="K51" s="155">
        <f t="shared" ref="K51:K52" si="0">(I51-H51)/30</f>
        <v>10.933333333333334</v>
      </c>
      <c r="L51" s="99"/>
      <c r="M51" s="155">
        <v>35</v>
      </c>
      <c r="N51" s="90"/>
      <c r="O51" s="27"/>
      <c r="P51" s="27"/>
      <c r="Q51" s="116" t="s">
        <v>2089</v>
      </c>
      <c r="R51" s="100"/>
      <c r="S51" s="100"/>
      <c r="T51" s="100"/>
      <c r="U51" s="100"/>
      <c r="V51" s="100"/>
      <c r="W51" s="100"/>
      <c r="X51" s="100"/>
      <c r="Y51" s="100"/>
      <c r="Z51" s="100"/>
    </row>
    <row r="52" spans="1:26" s="101" customFormat="1" ht="60" x14ac:dyDescent="0.25">
      <c r="A52" s="47">
        <v>4</v>
      </c>
      <c r="B52" s="102" t="s">
        <v>895</v>
      </c>
      <c r="C52" s="103" t="s">
        <v>895</v>
      </c>
      <c r="D52" s="102" t="s">
        <v>896</v>
      </c>
      <c r="E52" s="155" t="s">
        <v>2092</v>
      </c>
      <c r="F52" s="98" t="s">
        <v>95</v>
      </c>
      <c r="G52" s="98"/>
      <c r="H52" s="105">
        <v>40942</v>
      </c>
      <c r="I52" s="105">
        <v>41152</v>
      </c>
      <c r="J52" s="99" t="s">
        <v>96</v>
      </c>
      <c r="K52" s="155">
        <f t="shared" si="0"/>
        <v>7</v>
      </c>
      <c r="L52" s="99"/>
      <c r="M52" s="155">
        <v>200</v>
      </c>
      <c r="N52" s="90"/>
      <c r="O52" s="27"/>
      <c r="P52" s="27"/>
      <c r="Q52" s="116" t="s">
        <v>2089</v>
      </c>
      <c r="R52" s="100"/>
      <c r="S52" s="100"/>
      <c r="T52" s="100"/>
      <c r="U52" s="100"/>
      <c r="V52" s="100"/>
      <c r="W52" s="100"/>
      <c r="X52" s="100"/>
      <c r="Y52" s="100"/>
      <c r="Z52" s="100"/>
    </row>
    <row r="53" spans="1:26" s="101" customFormat="1" x14ac:dyDescent="0.25">
      <c r="A53" s="47">
        <f t="shared" ref="A53" si="1">+A52+1</f>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c r="B54" s="50" t="s">
        <v>16</v>
      </c>
      <c r="C54" s="103"/>
      <c r="D54" s="102"/>
      <c r="E54" s="97"/>
      <c r="F54" s="98"/>
      <c r="G54" s="98"/>
      <c r="H54" s="98"/>
      <c r="I54" s="99"/>
      <c r="J54" s="99"/>
      <c r="K54" s="104">
        <f>SUM(K49:K53)</f>
        <v>26.6</v>
      </c>
      <c r="L54" s="104">
        <f>SUM(L49:L53)</f>
        <v>0</v>
      </c>
      <c r="M54" s="114">
        <f>SUM(M49:M53)</f>
        <v>1070</v>
      </c>
      <c r="N54" s="104">
        <f>SUM(N49:N53)</f>
        <v>0</v>
      </c>
      <c r="O54" s="27"/>
      <c r="P54" s="27"/>
      <c r="Q54" s="117"/>
    </row>
    <row r="55" spans="1:26" s="30" customFormat="1" x14ac:dyDescent="0.25">
      <c r="E55" s="31"/>
    </row>
    <row r="56" spans="1:26" s="30" customFormat="1" x14ac:dyDescent="0.25">
      <c r="B56" s="434" t="s">
        <v>28</v>
      </c>
      <c r="C56" s="434" t="s">
        <v>27</v>
      </c>
      <c r="D56" s="436" t="s">
        <v>34</v>
      </c>
      <c r="E56" s="436"/>
    </row>
    <row r="57" spans="1:26" s="30" customFormat="1" x14ac:dyDescent="0.25">
      <c r="B57" s="435"/>
      <c r="C57" s="435"/>
      <c r="D57" s="371" t="s">
        <v>23</v>
      </c>
      <c r="E57" s="62" t="s">
        <v>24</v>
      </c>
    </row>
    <row r="58" spans="1:26" s="30" customFormat="1" ht="30.6" customHeight="1" x14ac:dyDescent="0.25">
      <c r="B58" s="59" t="s">
        <v>21</v>
      </c>
      <c r="C58" s="60">
        <f>+K54</f>
        <v>26.6</v>
      </c>
      <c r="D58" s="58"/>
      <c r="E58" s="58" t="s">
        <v>110</v>
      </c>
      <c r="F58" s="32"/>
      <c r="G58" s="32"/>
      <c r="H58" s="32"/>
      <c r="I58" s="32"/>
      <c r="J58" s="32"/>
      <c r="K58" s="32"/>
      <c r="L58" s="32"/>
      <c r="M58" s="32"/>
    </row>
    <row r="59" spans="1:26" s="30" customFormat="1" ht="30" customHeight="1" x14ac:dyDescent="0.25">
      <c r="B59" s="59" t="s">
        <v>25</v>
      </c>
      <c r="C59" s="60">
        <f>+M54</f>
        <v>1070</v>
      </c>
      <c r="D59" s="58"/>
      <c r="E59" s="58" t="s">
        <v>110</v>
      </c>
    </row>
    <row r="60" spans="1:26" s="30" customFormat="1" x14ac:dyDescent="0.25">
      <c r="B60" s="33"/>
      <c r="C60" s="455"/>
      <c r="D60" s="455"/>
      <c r="E60" s="455"/>
      <c r="F60" s="455"/>
      <c r="G60" s="455"/>
      <c r="H60" s="455"/>
      <c r="I60" s="455"/>
      <c r="J60" s="455"/>
      <c r="K60" s="455"/>
      <c r="L60" s="455"/>
      <c r="M60" s="455"/>
      <c r="N60" s="455"/>
    </row>
    <row r="61" spans="1:26" ht="28.15" customHeight="1" thickBot="1" x14ac:dyDescent="0.3"/>
    <row r="62" spans="1:26" ht="27" thickBot="1" x14ac:dyDescent="0.3">
      <c r="B62" s="456" t="s">
        <v>66</v>
      </c>
      <c r="C62" s="456"/>
      <c r="D62" s="456"/>
      <c r="E62" s="456"/>
      <c r="F62" s="456"/>
      <c r="G62" s="456"/>
      <c r="H62" s="456"/>
      <c r="I62" s="456"/>
      <c r="J62" s="456"/>
      <c r="K62" s="456"/>
      <c r="L62" s="456"/>
      <c r="M62" s="456"/>
      <c r="N62" s="456"/>
    </row>
    <row r="65" spans="2:17" ht="109.5" customHeight="1" x14ac:dyDescent="0.25">
      <c r="B65" s="108" t="s">
        <v>108</v>
      </c>
      <c r="C65" s="68" t="s">
        <v>2</v>
      </c>
      <c r="D65" s="68" t="s">
        <v>68</v>
      </c>
      <c r="E65" s="68" t="s">
        <v>67</v>
      </c>
      <c r="F65" s="68" t="s">
        <v>69</v>
      </c>
      <c r="G65" s="68" t="s">
        <v>70</v>
      </c>
      <c r="H65" s="68" t="s">
        <v>71</v>
      </c>
      <c r="I65" s="68" t="s">
        <v>72</v>
      </c>
      <c r="J65" s="68" t="s">
        <v>73</v>
      </c>
      <c r="K65" s="68" t="s">
        <v>74</v>
      </c>
      <c r="L65" s="68" t="s">
        <v>75</v>
      </c>
      <c r="M65" s="84" t="s">
        <v>76</v>
      </c>
      <c r="N65" s="84" t="s">
        <v>77</v>
      </c>
      <c r="O65" s="452" t="s">
        <v>3</v>
      </c>
      <c r="P65" s="454"/>
      <c r="Q65" s="68" t="s">
        <v>18</v>
      </c>
    </row>
    <row r="66" spans="2:17" ht="15" customHeight="1" x14ac:dyDescent="0.25">
      <c r="B66" s="3" t="s">
        <v>301</v>
      </c>
      <c r="C66" s="190" t="s">
        <v>2093</v>
      </c>
      <c r="D66" s="190" t="s">
        <v>2094</v>
      </c>
      <c r="E66" s="190">
        <v>80</v>
      </c>
      <c r="F66" s="190"/>
      <c r="G66" s="190"/>
      <c r="H66" s="190"/>
      <c r="I66" s="190"/>
      <c r="J66" s="190"/>
      <c r="K66" s="190"/>
      <c r="L66" s="190"/>
      <c r="M66" s="190"/>
      <c r="N66" s="190"/>
      <c r="O66" s="461" t="s">
        <v>2095</v>
      </c>
      <c r="P66" s="462"/>
      <c r="Q66" s="109"/>
    </row>
    <row r="67" spans="2:17" x14ac:dyDescent="0.25">
      <c r="B67" s="3"/>
      <c r="C67" s="190"/>
      <c r="D67" s="190"/>
      <c r="E67" s="190"/>
      <c r="F67" s="190"/>
      <c r="G67" s="190"/>
      <c r="H67" s="190"/>
      <c r="I67" s="190"/>
      <c r="J67" s="190"/>
      <c r="K67" s="190"/>
      <c r="L67" s="190"/>
      <c r="M67" s="190"/>
      <c r="N67" s="190"/>
      <c r="O67" s="457"/>
      <c r="P67" s="458"/>
      <c r="Q67" s="109"/>
    </row>
    <row r="68" spans="2:17" x14ac:dyDescent="0.25">
      <c r="B68" s="3"/>
      <c r="C68" s="3"/>
      <c r="D68" s="3"/>
      <c r="E68" s="3"/>
      <c r="F68" s="3"/>
      <c r="G68" s="3"/>
      <c r="H68" s="3"/>
      <c r="I68" s="3"/>
      <c r="J68" s="3"/>
      <c r="K68" s="3"/>
      <c r="L68" s="3"/>
      <c r="M68" s="3"/>
      <c r="N68" s="3"/>
      <c r="O68" s="457"/>
      <c r="P68" s="458"/>
      <c r="Q68" s="109"/>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109"/>
      <c r="C72" s="109"/>
      <c r="D72" s="109"/>
      <c r="E72" s="109"/>
      <c r="F72" s="109"/>
      <c r="G72" s="109"/>
      <c r="H72" s="109"/>
      <c r="I72" s="109"/>
      <c r="J72" s="109"/>
      <c r="K72" s="109"/>
      <c r="L72" s="109"/>
      <c r="M72" s="109"/>
      <c r="N72" s="109"/>
      <c r="O72" s="457"/>
      <c r="P72" s="458"/>
      <c r="Q72" s="109"/>
    </row>
    <row r="73" spans="2:17" x14ac:dyDescent="0.25">
      <c r="B73" s="9" t="s">
        <v>1</v>
      </c>
    </row>
    <row r="74" spans="2:17" x14ac:dyDescent="0.25">
      <c r="B74" s="9" t="s">
        <v>37</v>
      </c>
    </row>
    <row r="75" spans="2:17" x14ac:dyDescent="0.25">
      <c r="B75" s="9" t="s">
        <v>60</v>
      </c>
    </row>
    <row r="77" spans="2:17" ht="15.75" thickBot="1" x14ac:dyDescent="0.3"/>
    <row r="78" spans="2:17" ht="27" thickBot="1" x14ac:dyDescent="0.3">
      <c r="B78" s="449" t="s">
        <v>38</v>
      </c>
      <c r="C78" s="450"/>
      <c r="D78" s="450"/>
      <c r="E78" s="450"/>
      <c r="F78" s="450"/>
      <c r="G78" s="450"/>
      <c r="H78" s="450"/>
      <c r="I78" s="450"/>
      <c r="J78" s="450"/>
      <c r="K78" s="450"/>
      <c r="L78" s="450"/>
      <c r="M78" s="450"/>
      <c r="N78" s="451"/>
    </row>
    <row r="83" spans="2:17" ht="76.5" customHeight="1" x14ac:dyDescent="0.25">
      <c r="B83" s="108" t="s">
        <v>0</v>
      </c>
      <c r="C83" s="108" t="s">
        <v>39</v>
      </c>
      <c r="D83" s="108" t="s">
        <v>40</v>
      </c>
      <c r="E83" s="108" t="s">
        <v>78</v>
      </c>
      <c r="F83" s="108" t="s">
        <v>80</v>
      </c>
      <c r="G83" s="108" t="s">
        <v>81</v>
      </c>
      <c r="H83" s="108" t="s">
        <v>82</v>
      </c>
      <c r="I83" s="108" t="s">
        <v>79</v>
      </c>
      <c r="J83" s="452" t="s">
        <v>83</v>
      </c>
      <c r="K83" s="453"/>
      <c r="L83" s="454"/>
      <c r="M83" s="108" t="s">
        <v>84</v>
      </c>
      <c r="N83" s="108" t="s">
        <v>41</v>
      </c>
      <c r="O83" s="108" t="s">
        <v>42</v>
      </c>
      <c r="P83" s="452" t="s">
        <v>3</v>
      </c>
      <c r="Q83" s="454"/>
    </row>
    <row r="84" spans="2:17" ht="76.5" customHeight="1" x14ac:dyDescent="0.25">
      <c r="B84" s="108"/>
      <c r="C84" s="108"/>
      <c r="D84" s="108"/>
      <c r="E84" s="108"/>
      <c r="F84" s="108"/>
      <c r="G84" s="108"/>
      <c r="H84" s="108"/>
      <c r="I84" s="108"/>
      <c r="J84" s="368" t="s">
        <v>482</v>
      </c>
      <c r="K84" s="108" t="s">
        <v>527</v>
      </c>
      <c r="L84" s="108" t="s">
        <v>528</v>
      </c>
      <c r="M84" s="108"/>
      <c r="N84" s="108"/>
      <c r="O84" s="108"/>
      <c r="P84" s="368"/>
      <c r="Q84" s="369"/>
    </row>
    <row r="85" spans="2:17" ht="60.75" customHeight="1" x14ac:dyDescent="0.25">
      <c r="B85" s="190" t="s">
        <v>160</v>
      </c>
      <c r="C85" s="190" t="s">
        <v>95</v>
      </c>
      <c r="D85" s="3"/>
      <c r="E85" s="3"/>
      <c r="F85" s="3"/>
      <c r="G85" s="3"/>
      <c r="H85" s="3"/>
      <c r="I85" s="5"/>
      <c r="J85" s="1"/>
      <c r="K85" s="86"/>
      <c r="L85" s="85"/>
      <c r="M85" s="109"/>
      <c r="N85" s="109"/>
      <c r="O85" s="109"/>
      <c r="P85" s="460" t="s">
        <v>2096</v>
      </c>
      <c r="Q85" s="460"/>
    </row>
    <row r="86" spans="2:17" ht="33.6" customHeight="1" x14ac:dyDescent="0.25">
      <c r="B86" s="190" t="s">
        <v>220</v>
      </c>
      <c r="C86" s="190" t="s">
        <v>95</v>
      </c>
      <c r="D86" s="3"/>
      <c r="E86" s="3"/>
      <c r="F86" s="3"/>
      <c r="G86" s="3"/>
      <c r="H86" s="3"/>
      <c r="I86" s="5"/>
      <c r="J86" s="1"/>
      <c r="K86" s="85"/>
      <c r="L86" s="85"/>
      <c r="M86" s="109"/>
      <c r="N86" s="109"/>
      <c r="O86" s="109"/>
      <c r="P86" s="463"/>
      <c r="Q86" s="463"/>
    </row>
    <row r="88" spans="2:17" ht="15.75" thickBot="1" x14ac:dyDescent="0.3"/>
    <row r="89" spans="2:17" ht="27" thickBot="1" x14ac:dyDescent="0.3">
      <c r="B89" s="449" t="s">
        <v>44</v>
      </c>
      <c r="C89" s="450"/>
      <c r="D89" s="450"/>
      <c r="E89" s="450"/>
      <c r="F89" s="450"/>
      <c r="G89" s="450"/>
      <c r="H89" s="450"/>
      <c r="I89" s="450"/>
      <c r="J89" s="450"/>
      <c r="K89" s="450"/>
      <c r="L89" s="450"/>
      <c r="M89" s="450"/>
      <c r="N89" s="451"/>
    </row>
    <row r="92" spans="2:17" ht="46.15" customHeight="1" x14ac:dyDescent="0.25">
      <c r="B92" s="68" t="s">
        <v>33</v>
      </c>
      <c r="C92" s="68" t="s">
        <v>45</v>
      </c>
      <c r="D92" s="452" t="s">
        <v>3</v>
      </c>
      <c r="E92" s="454"/>
    </row>
    <row r="93" spans="2:17" ht="46.9" customHeight="1" x14ac:dyDescent="0.25">
      <c r="B93" s="69" t="s">
        <v>85</v>
      </c>
      <c r="C93" s="109" t="s">
        <v>503</v>
      </c>
      <c r="D93" s="463"/>
      <c r="E93" s="463"/>
    </row>
    <row r="96" spans="2:17" ht="26.25" x14ac:dyDescent="0.25">
      <c r="B96" s="437" t="s">
        <v>62</v>
      </c>
      <c r="C96" s="438"/>
      <c r="D96" s="438"/>
      <c r="E96" s="438"/>
      <c r="F96" s="438"/>
      <c r="G96" s="438"/>
      <c r="H96" s="438"/>
      <c r="I96" s="438"/>
      <c r="J96" s="438"/>
      <c r="K96" s="438"/>
      <c r="L96" s="438"/>
      <c r="M96" s="438"/>
      <c r="N96" s="438"/>
      <c r="O96" s="438"/>
      <c r="P96" s="438"/>
    </row>
    <row r="98" spans="1:26" ht="15.75" thickBot="1" x14ac:dyDescent="0.3"/>
    <row r="99" spans="1:26" ht="27" thickBot="1" x14ac:dyDescent="0.3">
      <c r="B99" s="449" t="s">
        <v>52</v>
      </c>
      <c r="C99" s="450"/>
      <c r="D99" s="450"/>
      <c r="E99" s="450"/>
      <c r="F99" s="450"/>
      <c r="G99" s="450"/>
      <c r="H99" s="450"/>
      <c r="I99" s="450"/>
      <c r="J99" s="450"/>
      <c r="K99" s="450"/>
      <c r="L99" s="450"/>
      <c r="M99" s="450"/>
      <c r="N99" s="451"/>
    </row>
    <row r="101" spans="1:26" ht="15.75" thickBot="1" x14ac:dyDescent="0.3">
      <c r="M101" s="65"/>
      <c r="N101" s="65"/>
    </row>
    <row r="102" spans="1:26" s="95" customFormat="1" ht="109.5" customHeight="1" x14ac:dyDescent="0.25">
      <c r="B102" s="106" t="s">
        <v>104</v>
      </c>
      <c r="C102" s="106" t="s">
        <v>105</v>
      </c>
      <c r="D102" s="106" t="s">
        <v>106</v>
      </c>
      <c r="E102" s="106" t="s">
        <v>43</v>
      </c>
      <c r="F102" s="106" t="s">
        <v>22</v>
      </c>
      <c r="G102" s="106" t="s">
        <v>65</v>
      </c>
      <c r="H102" s="106" t="s">
        <v>17</v>
      </c>
      <c r="I102" s="106" t="s">
        <v>10</v>
      </c>
      <c r="J102" s="106" t="s">
        <v>31</v>
      </c>
      <c r="K102" s="106" t="s">
        <v>59</v>
      </c>
      <c r="L102" s="106" t="s">
        <v>20</v>
      </c>
      <c r="M102" s="91" t="s">
        <v>26</v>
      </c>
      <c r="N102" s="106" t="s">
        <v>107</v>
      </c>
      <c r="O102" s="106" t="s">
        <v>36</v>
      </c>
      <c r="P102" s="107" t="s">
        <v>11</v>
      </c>
      <c r="Q102" s="107" t="s">
        <v>19</v>
      </c>
    </row>
    <row r="103" spans="1:26" s="101" customFormat="1" ht="90" x14ac:dyDescent="0.25">
      <c r="A103" s="47">
        <v>1</v>
      </c>
      <c r="B103" s="102"/>
      <c r="C103" s="102"/>
      <c r="D103" s="102"/>
      <c r="E103" s="155"/>
      <c r="F103" s="105"/>
      <c r="G103" s="115"/>
      <c r="H103" s="105"/>
      <c r="I103" s="105"/>
      <c r="J103" s="105"/>
      <c r="K103" s="155"/>
      <c r="L103" s="99"/>
      <c r="M103" s="155"/>
      <c r="N103" s="90"/>
      <c r="O103" s="27"/>
      <c r="P103" s="27"/>
      <c r="Q103" s="116" t="s">
        <v>2097</v>
      </c>
      <c r="R103" s="100"/>
      <c r="S103" s="100"/>
      <c r="T103" s="100"/>
      <c r="U103" s="100"/>
      <c r="V103" s="100"/>
      <c r="W103" s="100"/>
      <c r="X103" s="100"/>
      <c r="Y103" s="100"/>
      <c r="Z103" s="100"/>
    </row>
    <row r="104" spans="1:26" s="101" customFormat="1" x14ac:dyDescent="0.25">
      <c r="A104" s="47">
        <f>+A103+1</f>
        <v>2</v>
      </c>
      <c r="B104" s="102"/>
      <c r="C104" s="102"/>
      <c r="D104" s="102"/>
      <c r="E104" s="155"/>
      <c r="F104" s="98"/>
      <c r="G104" s="97"/>
      <c r="H104" s="105"/>
      <c r="I104" s="105"/>
      <c r="J104" s="99"/>
      <c r="K104" s="155"/>
      <c r="L104" s="99"/>
      <c r="M104" s="124"/>
      <c r="N104" s="90"/>
      <c r="O104" s="27"/>
      <c r="P104" s="27"/>
      <c r="Q104" s="116"/>
      <c r="R104" s="100"/>
      <c r="S104" s="100"/>
      <c r="T104" s="100"/>
      <c r="U104" s="100"/>
      <c r="V104" s="100"/>
      <c r="W104" s="100"/>
      <c r="X104" s="100"/>
      <c r="Y104" s="100"/>
      <c r="Z104" s="100"/>
    </row>
    <row r="105" spans="1:26" s="101" customFormat="1" x14ac:dyDescent="0.25">
      <c r="A105" s="47">
        <f t="shared" ref="A105:A110" si="2">+A104+1</f>
        <v>3</v>
      </c>
      <c r="B105" s="102"/>
      <c r="C105" s="102"/>
      <c r="D105" s="102"/>
      <c r="E105" s="155"/>
      <c r="F105" s="98"/>
      <c r="G105" s="97"/>
      <c r="H105" s="105"/>
      <c r="I105" s="105"/>
      <c r="J105" s="99"/>
      <c r="K105" s="155"/>
      <c r="L105" s="99"/>
      <c r="M105" s="124"/>
      <c r="N105" s="90"/>
      <c r="O105" s="27"/>
      <c r="P105" s="27"/>
      <c r="Q105" s="116"/>
      <c r="R105" s="100"/>
      <c r="S105" s="100"/>
      <c r="T105" s="100"/>
      <c r="U105" s="100"/>
      <c r="V105" s="100"/>
      <c r="W105" s="100"/>
      <c r="X105" s="100"/>
      <c r="Y105" s="100"/>
      <c r="Z105" s="100"/>
    </row>
    <row r="106" spans="1:26" s="101" customFormat="1" x14ac:dyDescent="0.25">
      <c r="A106" s="47">
        <f t="shared" si="2"/>
        <v>4</v>
      </c>
      <c r="B106" s="102"/>
      <c r="C106" s="102"/>
      <c r="D106" s="102"/>
      <c r="E106" s="155"/>
      <c r="F106" s="98"/>
      <c r="G106" s="98"/>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si="2"/>
        <v>5</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2"/>
        <v>6</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7</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8</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c r="B111" s="50" t="s">
        <v>16</v>
      </c>
      <c r="C111" s="103"/>
      <c r="D111" s="102"/>
      <c r="E111" s="97"/>
      <c r="F111" s="98"/>
      <c r="G111" s="98"/>
      <c r="H111" s="98"/>
      <c r="I111" s="99"/>
      <c r="J111" s="99"/>
      <c r="K111" s="104">
        <f t="shared" ref="K111:N111" si="3">SUM(K103:K110)</f>
        <v>0</v>
      </c>
      <c r="L111" s="104">
        <f t="shared" si="3"/>
        <v>0</v>
      </c>
      <c r="M111" s="114">
        <f t="shared" si="3"/>
        <v>0</v>
      </c>
      <c r="N111" s="104">
        <f t="shared" si="3"/>
        <v>0</v>
      </c>
      <c r="O111" s="27"/>
      <c r="P111" s="27"/>
      <c r="Q111" s="117"/>
    </row>
    <row r="112" spans="1:26" x14ac:dyDescent="0.25">
      <c r="B112" s="30"/>
      <c r="C112" s="30"/>
      <c r="D112" s="30"/>
      <c r="E112" s="31"/>
      <c r="F112" s="30"/>
      <c r="G112" s="30"/>
      <c r="H112" s="30"/>
      <c r="I112" s="30"/>
      <c r="J112" s="30"/>
      <c r="K112" s="30"/>
      <c r="L112" s="30"/>
      <c r="M112" s="30"/>
      <c r="N112" s="30"/>
      <c r="O112" s="30"/>
      <c r="P112" s="30"/>
    </row>
    <row r="113" spans="2:17" ht="18.75" x14ac:dyDescent="0.25">
      <c r="B113" s="59" t="s">
        <v>32</v>
      </c>
      <c r="C113" s="73">
        <f>+K111</f>
        <v>0</v>
      </c>
      <c r="H113" s="32"/>
      <c r="I113" s="32"/>
      <c r="J113" s="32"/>
      <c r="K113" s="32"/>
      <c r="L113" s="32"/>
      <c r="M113" s="32"/>
      <c r="N113" s="30"/>
      <c r="O113" s="30"/>
      <c r="P113" s="30"/>
    </row>
    <row r="115" spans="2:17" ht="15.75" thickBot="1" x14ac:dyDescent="0.3"/>
    <row r="116" spans="2:17" ht="37.15" customHeight="1" thickBot="1" x14ac:dyDescent="0.3">
      <c r="B116" s="76" t="s">
        <v>47</v>
      </c>
      <c r="C116" s="77" t="s">
        <v>48</v>
      </c>
      <c r="D116" s="76" t="s">
        <v>49</v>
      </c>
      <c r="E116" s="77" t="s">
        <v>53</v>
      </c>
    </row>
    <row r="117" spans="2:17" ht="41.45" customHeight="1" x14ac:dyDescent="0.25">
      <c r="B117" s="67" t="s">
        <v>86</v>
      </c>
      <c r="C117" s="70">
        <v>20</v>
      </c>
      <c r="D117" s="70"/>
      <c r="E117" s="467">
        <v>0</v>
      </c>
    </row>
    <row r="118" spans="2:17" x14ac:dyDescent="0.25">
      <c r="B118" s="67" t="s">
        <v>87</v>
      </c>
      <c r="C118" s="374">
        <v>30</v>
      </c>
      <c r="D118" s="367"/>
      <c r="E118" s="468"/>
    </row>
    <row r="119" spans="2:17" ht="15.75" thickBot="1" x14ac:dyDescent="0.3">
      <c r="B119" s="67" t="s">
        <v>88</v>
      </c>
      <c r="C119" s="72">
        <v>40</v>
      </c>
      <c r="D119" s="72">
        <v>0</v>
      </c>
      <c r="E119" s="469"/>
    </row>
    <row r="121" spans="2:17" ht="15.75" thickBot="1" x14ac:dyDescent="0.3"/>
    <row r="122" spans="2:17" ht="27" thickBot="1" x14ac:dyDescent="0.3">
      <c r="B122" s="449" t="s">
        <v>50</v>
      </c>
      <c r="C122" s="450"/>
      <c r="D122" s="450"/>
      <c r="E122" s="450"/>
      <c r="F122" s="450"/>
      <c r="G122" s="450"/>
      <c r="H122" s="450"/>
      <c r="I122" s="450"/>
      <c r="J122" s="450"/>
      <c r="K122" s="450"/>
      <c r="L122" s="450"/>
      <c r="M122" s="450"/>
      <c r="N122" s="451"/>
    </row>
    <row r="124" spans="2:17" ht="76.5" customHeight="1" x14ac:dyDescent="0.25">
      <c r="B124" s="108" t="s">
        <v>0</v>
      </c>
      <c r="C124" s="108" t="s">
        <v>39</v>
      </c>
      <c r="D124" s="108" t="s">
        <v>40</v>
      </c>
      <c r="E124" s="108" t="s">
        <v>78</v>
      </c>
      <c r="F124" s="108" t="s">
        <v>80</v>
      </c>
      <c r="G124" s="108" t="s">
        <v>81</v>
      </c>
      <c r="H124" s="108" t="s">
        <v>82</v>
      </c>
      <c r="I124" s="108" t="s">
        <v>79</v>
      </c>
      <c r="J124" s="452" t="s">
        <v>83</v>
      </c>
      <c r="K124" s="453"/>
      <c r="L124" s="454"/>
      <c r="M124" s="108" t="s">
        <v>84</v>
      </c>
      <c r="N124" s="108" t="s">
        <v>41</v>
      </c>
      <c r="O124" s="108" t="s">
        <v>42</v>
      </c>
      <c r="P124" s="452" t="s">
        <v>3</v>
      </c>
      <c r="Q124" s="454"/>
    </row>
    <row r="125" spans="2:17" ht="60.75" customHeight="1" x14ac:dyDescent="0.25">
      <c r="B125" s="190" t="s">
        <v>510</v>
      </c>
      <c r="C125" s="190" t="s">
        <v>95</v>
      </c>
      <c r="D125" s="190" t="s">
        <v>900</v>
      </c>
      <c r="E125" s="3">
        <v>32886001</v>
      </c>
      <c r="F125" s="190" t="s">
        <v>323</v>
      </c>
      <c r="G125" s="190" t="s">
        <v>117</v>
      </c>
      <c r="H125" s="3" t="s">
        <v>96</v>
      </c>
      <c r="I125" s="5" t="s">
        <v>96</v>
      </c>
      <c r="J125" s="1"/>
      <c r="K125" s="86"/>
      <c r="L125" s="85"/>
      <c r="M125" s="109" t="s">
        <v>95</v>
      </c>
      <c r="N125" s="109" t="s">
        <v>95</v>
      </c>
      <c r="O125" s="109" t="s">
        <v>95</v>
      </c>
      <c r="P125" s="460" t="s">
        <v>2098</v>
      </c>
      <c r="Q125" s="460"/>
    </row>
    <row r="126" spans="2:17" ht="60.75" customHeight="1" x14ac:dyDescent="0.25">
      <c r="B126" s="190" t="s">
        <v>92</v>
      </c>
      <c r="C126" s="190" t="s">
        <v>95</v>
      </c>
      <c r="D126" s="190" t="s">
        <v>901</v>
      </c>
      <c r="E126" s="3">
        <v>22523901</v>
      </c>
      <c r="F126" s="190" t="s">
        <v>902</v>
      </c>
      <c r="G126" s="190" t="s">
        <v>117</v>
      </c>
      <c r="H126" s="3" t="s">
        <v>96</v>
      </c>
      <c r="I126" s="5" t="s">
        <v>96</v>
      </c>
      <c r="J126" s="1"/>
      <c r="K126" s="86"/>
      <c r="L126" s="85"/>
      <c r="M126" s="109" t="s">
        <v>95</v>
      </c>
      <c r="N126" s="109" t="s">
        <v>95</v>
      </c>
      <c r="O126" s="109" t="s">
        <v>95</v>
      </c>
      <c r="P126" s="460" t="s">
        <v>2098</v>
      </c>
      <c r="Q126" s="460"/>
    </row>
    <row r="127" spans="2:17" ht="33.6" customHeight="1" x14ac:dyDescent="0.25">
      <c r="B127" s="190" t="s">
        <v>93</v>
      </c>
      <c r="C127" s="190" t="s">
        <v>95</v>
      </c>
      <c r="D127" s="190" t="s">
        <v>903</v>
      </c>
      <c r="E127" s="3">
        <v>7601296</v>
      </c>
      <c r="F127" s="3" t="s">
        <v>128</v>
      </c>
      <c r="G127" s="190" t="s">
        <v>117</v>
      </c>
      <c r="H127" s="3" t="s">
        <v>96</v>
      </c>
      <c r="I127" s="5" t="s">
        <v>96</v>
      </c>
      <c r="J127" s="1"/>
      <c r="K127" s="85"/>
      <c r="L127" s="85"/>
      <c r="M127" s="109" t="s">
        <v>95</v>
      </c>
      <c r="N127" s="109" t="s">
        <v>95</v>
      </c>
      <c r="O127" s="109" t="s">
        <v>95</v>
      </c>
      <c r="P127" s="460" t="s">
        <v>2098</v>
      </c>
      <c r="Q127" s="460"/>
    </row>
    <row r="130" spans="2:7" ht="15.75" thickBot="1" x14ac:dyDescent="0.3"/>
    <row r="131" spans="2:7" ht="54" customHeight="1" x14ac:dyDescent="0.25">
      <c r="B131" s="112" t="s">
        <v>33</v>
      </c>
      <c r="C131" s="112" t="s">
        <v>47</v>
      </c>
      <c r="D131" s="108" t="s">
        <v>48</v>
      </c>
      <c r="E131" s="112" t="s">
        <v>49</v>
      </c>
      <c r="F131" s="77" t="s">
        <v>54</v>
      </c>
      <c r="G131" s="82"/>
    </row>
    <row r="132" spans="2:7" ht="120.75" customHeight="1" x14ac:dyDescent="0.2">
      <c r="B132" s="470" t="s">
        <v>51</v>
      </c>
      <c r="C132" s="6" t="s">
        <v>89</v>
      </c>
      <c r="D132" s="367">
        <v>25</v>
      </c>
      <c r="E132" s="367">
        <v>0</v>
      </c>
      <c r="F132" s="471">
        <f>E132+E133+E134</f>
        <v>0</v>
      </c>
      <c r="G132" s="83"/>
    </row>
    <row r="133" spans="2:7" ht="76.150000000000006" customHeight="1" x14ac:dyDescent="0.2">
      <c r="B133" s="470"/>
      <c r="C133" s="6" t="s">
        <v>90</v>
      </c>
      <c r="D133" s="372">
        <v>25</v>
      </c>
      <c r="E133" s="367">
        <v>0</v>
      </c>
      <c r="F133" s="472"/>
      <c r="G133" s="83"/>
    </row>
    <row r="134" spans="2:7" ht="69" customHeight="1" x14ac:dyDescent="0.2">
      <c r="B134" s="470"/>
      <c r="C134" s="6" t="s">
        <v>91</v>
      </c>
      <c r="D134" s="367">
        <v>10</v>
      </c>
      <c r="E134" s="367">
        <v>0</v>
      </c>
      <c r="F134" s="473"/>
      <c r="G134" s="83"/>
    </row>
    <row r="135" spans="2:7" x14ac:dyDescent="0.25">
      <c r="C135" s="92"/>
    </row>
    <row r="138" spans="2:7" x14ac:dyDescent="0.25">
      <c r="B138" s="110" t="s">
        <v>55</v>
      </c>
    </row>
    <row r="141" spans="2:7" x14ac:dyDescent="0.25">
      <c r="B141" s="113" t="s">
        <v>33</v>
      </c>
      <c r="C141" s="113" t="s">
        <v>56</v>
      </c>
      <c r="D141" s="112" t="s">
        <v>49</v>
      </c>
      <c r="E141" s="112" t="s">
        <v>16</v>
      </c>
    </row>
    <row r="142" spans="2:7" ht="28.5" x14ac:dyDescent="0.25">
      <c r="B142" s="93" t="s">
        <v>57</v>
      </c>
      <c r="C142" s="94">
        <v>40</v>
      </c>
      <c r="D142" s="367">
        <v>0</v>
      </c>
      <c r="E142" s="446">
        <f>+D142+D143</f>
        <v>0</v>
      </c>
    </row>
    <row r="143" spans="2:7" ht="42.75" x14ac:dyDescent="0.25">
      <c r="B143" s="93" t="s">
        <v>58</v>
      </c>
      <c r="C143" s="94">
        <v>60</v>
      </c>
      <c r="D143" s="367">
        <v>0</v>
      </c>
      <c r="E143" s="447"/>
    </row>
  </sheetData>
  <mergeCells count="44">
    <mergeCell ref="P126:Q126"/>
    <mergeCell ref="P127:Q127"/>
    <mergeCell ref="B132:B134"/>
    <mergeCell ref="F132:F134"/>
    <mergeCell ref="E142:E143"/>
    <mergeCell ref="P125:Q125"/>
    <mergeCell ref="P85:Q85"/>
    <mergeCell ref="P86:Q86"/>
    <mergeCell ref="B89:N89"/>
    <mergeCell ref="D92:E92"/>
    <mergeCell ref="D93:E93"/>
    <mergeCell ref="B96:P96"/>
    <mergeCell ref="B99:N99"/>
    <mergeCell ref="E117:E119"/>
    <mergeCell ref="B122:N122"/>
    <mergeCell ref="J124:L124"/>
    <mergeCell ref="P124:Q124"/>
    <mergeCell ref="J83:L83"/>
    <mergeCell ref="P83:Q83"/>
    <mergeCell ref="C60:N60"/>
    <mergeCell ref="B62:N62"/>
    <mergeCell ref="O65:P65"/>
    <mergeCell ref="O66:P66"/>
    <mergeCell ref="O67:P67"/>
    <mergeCell ref="O68:P68"/>
    <mergeCell ref="O69:P69"/>
    <mergeCell ref="O70:P70"/>
    <mergeCell ref="O71:P71"/>
    <mergeCell ref="O72:P72"/>
    <mergeCell ref="B78:N78"/>
    <mergeCell ref="B56:B57"/>
    <mergeCell ref="C56:C57"/>
    <mergeCell ref="D56:E56"/>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6"/>
  <sheetViews>
    <sheetView topLeftCell="A136"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2085</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47</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204" t="s">
        <v>12</v>
      </c>
      <c r="E14" s="204" t="s">
        <v>13</v>
      </c>
      <c r="F14" s="204" t="s">
        <v>29</v>
      </c>
      <c r="G14" s="80"/>
      <c r="I14" s="38"/>
      <c r="J14" s="38"/>
      <c r="K14" s="38"/>
      <c r="L14" s="38"/>
      <c r="M14" s="38"/>
      <c r="N14" s="96"/>
    </row>
    <row r="15" spans="2:16" x14ac:dyDescent="0.25">
      <c r="B15" s="443"/>
      <c r="C15" s="443"/>
      <c r="D15" s="204">
        <v>47</v>
      </c>
      <c r="E15" s="36">
        <v>272073800</v>
      </c>
      <c r="F15" s="212">
        <v>100</v>
      </c>
      <c r="G15" s="81"/>
      <c r="I15" s="39"/>
      <c r="J15" s="39"/>
      <c r="K15" s="39"/>
      <c r="L15" s="39"/>
      <c r="M15" s="39"/>
      <c r="N15" s="96"/>
    </row>
    <row r="16" spans="2:16" x14ac:dyDescent="0.25">
      <c r="B16" s="443"/>
      <c r="C16" s="443"/>
      <c r="D16" s="204"/>
      <c r="E16" s="36"/>
      <c r="F16" s="37"/>
      <c r="G16" s="81"/>
      <c r="I16" s="39"/>
      <c r="J16" s="39"/>
      <c r="K16" s="39"/>
      <c r="L16" s="39"/>
      <c r="M16" s="39"/>
      <c r="N16" s="96"/>
    </row>
    <row r="17" spans="1:14" x14ac:dyDescent="0.25">
      <c r="B17" s="443"/>
      <c r="C17" s="443"/>
      <c r="D17" s="204"/>
      <c r="E17" s="36"/>
      <c r="F17" s="36"/>
      <c r="G17" s="81"/>
      <c r="I17" s="39"/>
      <c r="J17" s="39"/>
      <c r="K17" s="39"/>
      <c r="L17" s="39"/>
      <c r="M17" s="39"/>
      <c r="N17" s="96"/>
    </row>
    <row r="18" spans="1:14" x14ac:dyDescent="0.25">
      <c r="B18" s="443"/>
      <c r="C18" s="443"/>
      <c r="D18" s="204"/>
      <c r="E18" s="37"/>
      <c r="F18" s="36"/>
      <c r="G18" s="81"/>
      <c r="H18" s="22"/>
      <c r="I18" s="39"/>
      <c r="J18" s="39"/>
      <c r="K18" s="39"/>
      <c r="L18" s="39"/>
      <c r="M18" s="39"/>
      <c r="N18" s="20"/>
    </row>
    <row r="19" spans="1:14" x14ac:dyDescent="0.25">
      <c r="B19" s="443"/>
      <c r="C19" s="443"/>
      <c r="D19" s="204"/>
      <c r="E19" s="37"/>
      <c r="F19" s="36"/>
      <c r="G19" s="81"/>
      <c r="H19" s="22"/>
      <c r="I19" s="41"/>
      <c r="J19" s="41"/>
      <c r="K19" s="41"/>
      <c r="L19" s="41"/>
      <c r="M19" s="41"/>
      <c r="N19" s="20"/>
    </row>
    <row r="20" spans="1:14" x14ac:dyDescent="0.25">
      <c r="B20" s="443"/>
      <c r="C20" s="443"/>
      <c r="D20" s="204"/>
      <c r="E20" s="37"/>
      <c r="F20" s="36"/>
      <c r="G20" s="81"/>
      <c r="H20" s="22"/>
      <c r="I20" s="95"/>
      <c r="J20" s="95"/>
      <c r="K20" s="95"/>
      <c r="L20" s="95"/>
      <c r="M20" s="95"/>
      <c r="N20" s="20"/>
    </row>
    <row r="21" spans="1:14" x14ac:dyDescent="0.25">
      <c r="B21" s="443"/>
      <c r="C21" s="443"/>
      <c r="D21" s="204"/>
      <c r="E21" s="37"/>
      <c r="F21" s="36"/>
      <c r="G21" s="81"/>
      <c r="H21" s="22"/>
      <c r="I21" s="95"/>
      <c r="J21" s="95"/>
      <c r="K21" s="95"/>
      <c r="L21" s="95"/>
      <c r="M21" s="95"/>
      <c r="N21" s="20"/>
    </row>
    <row r="22" spans="1:14" ht="15.75" thickBot="1" x14ac:dyDescent="0.3">
      <c r="B22" s="444" t="s">
        <v>14</v>
      </c>
      <c r="C22" s="445"/>
      <c r="D22" s="204"/>
      <c r="E22" s="64">
        <f>SUM(E15:E21)</f>
        <v>272073800</v>
      </c>
      <c r="F22" s="212">
        <f>SUM(F15:F21)</f>
        <v>100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80</v>
      </c>
      <c r="D24" s="42"/>
      <c r="E24" s="45">
        <f>E22</f>
        <v>272073800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209">
        <v>0</v>
      </c>
      <c r="E40" s="446">
        <f>+D40+D41</f>
        <v>0</v>
      </c>
      <c r="F40" s="92"/>
      <c r="G40" s="92"/>
      <c r="H40" s="92"/>
      <c r="I40" s="95"/>
      <c r="J40" s="95"/>
      <c r="K40" s="95"/>
      <c r="L40" s="95"/>
      <c r="M40" s="95"/>
      <c r="N40" s="96"/>
    </row>
    <row r="41" spans="1:17" ht="42.75" x14ac:dyDescent="0.25">
      <c r="A41" s="87"/>
      <c r="B41" s="93" t="s">
        <v>103</v>
      </c>
      <c r="C41" s="94">
        <v>60</v>
      </c>
      <c r="D41" s="209"/>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895</v>
      </c>
      <c r="C49" s="102" t="s">
        <v>895</v>
      </c>
      <c r="D49" s="102" t="s">
        <v>896</v>
      </c>
      <c r="E49" s="124" t="s">
        <v>897</v>
      </c>
      <c r="F49" s="98" t="s">
        <v>95</v>
      </c>
      <c r="G49" s="115"/>
      <c r="H49" s="105">
        <v>41193</v>
      </c>
      <c r="I49" s="105">
        <v>41273</v>
      </c>
      <c r="J49" s="155" t="s">
        <v>96</v>
      </c>
      <c r="K49" s="155">
        <f>(I49-H49)/30</f>
        <v>2.6666666666666665</v>
      </c>
      <c r="L49" s="99"/>
      <c r="M49" s="155">
        <v>600</v>
      </c>
      <c r="N49" s="155"/>
      <c r="O49" s="27"/>
      <c r="P49" s="27"/>
      <c r="Q49" s="116"/>
      <c r="R49" s="100"/>
      <c r="S49" s="100"/>
      <c r="T49" s="100"/>
      <c r="U49" s="100"/>
      <c r="V49" s="100"/>
      <c r="W49" s="100"/>
      <c r="X49" s="100"/>
      <c r="Y49" s="100"/>
      <c r="Z49" s="100"/>
    </row>
    <row r="50" spans="1:26" s="101" customFormat="1" ht="30" x14ac:dyDescent="0.25">
      <c r="A50" s="47">
        <f>+A49+1</f>
        <v>2</v>
      </c>
      <c r="B50" s="102" t="s">
        <v>895</v>
      </c>
      <c r="C50" s="102" t="s">
        <v>895</v>
      </c>
      <c r="D50" s="102" t="s">
        <v>896</v>
      </c>
      <c r="E50" s="124" t="s">
        <v>898</v>
      </c>
      <c r="F50" s="98" t="s">
        <v>95</v>
      </c>
      <c r="G50" s="98"/>
      <c r="H50" s="105">
        <v>41459</v>
      </c>
      <c r="I50" s="105">
        <v>41639</v>
      </c>
      <c r="J50" s="155" t="s">
        <v>96</v>
      </c>
      <c r="K50" s="155">
        <f>(I50-H50)/30</f>
        <v>6</v>
      </c>
      <c r="L50" s="99"/>
      <c r="M50" s="155">
        <v>235</v>
      </c>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8.6666666666666661</v>
      </c>
      <c r="L57" s="104">
        <f t="shared" si="1"/>
        <v>0</v>
      </c>
      <c r="M57" s="114">
        <f t="shared" si="1"/>
        <v>835</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205" t="s">
        <v>23</v>
      </c>
      <c r="E60" s="62" t="s">
        <v>24</v>
      </c>
    </row>
    <row r="61" spans="1:26" s="30" customFormat="1" ht="30.6" customHeight="1" x14ac:dyDescent="0.25">
      <c r="B61" s="59" t="s">
        <v>21</v>
      </c>
      <c r="C61" s="60">
        <f>+K57</f>
        <v>8.6666666666666661</v>
      </c>
      <c r="D61" s="58"/>
      <c r="E61" s="58" t="s">
        <v>110</v>
      </c>
      <c r="F61" s="32"/>
      <c r="G61" s="32"/>
      <c r="H61" s="32"/>
      <c r="I61" s="32"/>
      <c r="J61" s="32"/>
      <c r="K61" s="32"/>
      <c r="L61" s="32"/>
      <c r="M61" s="32"/>
    </row>
    <row r="62" spans="1:26" s="30" customFormat="1" ht="30" customHeight="1" x14ac:dyDescent="0.25">
      <c r="B62" s="59" t="s">
        <v>25</v>
      </c>
      <c r="C62" s="60">
        <f>+M57</f>
        <v>835</v>
      </c>
      <c r="D62" s="58"/>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301</v>
      </c>
      <c r="C69" s="190" t="s">
        <v>2093</v>
      </c>
      <c r="D69" s="190" t="s">
        <v>2104</v>
      </c>
      <c r="E69" s="190">
        <v>100</v>
      </c>
      <c r="F69" s="190"/>
      <c r="G69" s="190"/>
      <c r="H69" s="190"/>
      <c r="I69" s="190"/>
      <c r="J69" s="190"/>
      <c r="K69" s="190"/>
      <c r="L69" s="190"/>
      <c r="M69" s="190"/>
      <c r="N69" s="190"/>
      <c r="O69" s="461" t="s">
        <v>2105</v>
      </c>
      <c r="P69" s="462"/>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206" t="s">
        <v>482</v>
      </c>
      <c r="K87" s="108" t="s">
        <v>527</v>
      </c>
      <c r="L87" s="108" t="s">
        <v>528</v>
      </c>
      <c r="M87" s="108"/>
      <c r="N87" s="108"/>
      <c r="O87" s="108"/>
      <c r="P87" s="206"/>
      <c r="Q87" s="207"/>
    </row>
    <row r="88" spans="2:17" ht="60.75" customHeight="1" x14ac:dyDescent="0.25">
      <c r="B88" s="190" t="s">
        <v>160</v>
      </c>
      <c r="C88" s="190" t="s">
        <v>95</v>
      </c>
      <c r="D88" s="3"/>
      <c r="E88" s="3"/>
      <c r="F88" s="3"/>
      <c r="G88" s="3"/>
      <c r="H88" s="3"/>
      <c r="I88" s="5"/>
      <c r="J88" s="1"/>
      <c r="K88" s="86"/>
      <c r="L88" s="85"/>
      <c r="M88" s="109"/>
      <c r="N88" s="109"/>
      <c r="O88" s="109"/>
      <c r="P88" s="460" t="s">
        <v>2096</v>
      </c>
      <c r="Q88" s="460"/>
    </row>
    <row r="89" spans="2:17" ht="33.6" customHeight="1" x14ac:dyDescent="0.25">
      <c r="B89" s="190" t="s">
        <v>220</v>
      </c>
      <c r="C89" s="190" t="s">
        <v>95</v>
      </c>
      <c r="D89" s="3"/>
      <c r="E89" s="3"/>
      <c r="F89" s="3"/>
      <c r="G89" s="3"/>
      <c r="H89" s="3"/>
      <c r="I89" s="5"/>
      <c r="J89" s="1"/>
      <c r="K89" s="85"/>
      <c r="L89" s="85"/>
      <c r="M89" s="109"/>
      <c r="N89" s="109"/>
      <c r="O89" s="109"/>
      <c r="P89" s="463"/>
      <c r="Q89" s="463"/>
    </row>
    <row r="91" spans="2:17" ht="15.75" thickBot="1" x14ac:dyDescent="0.3"/>
    <row r="92" spans="2:17" ht="27" thickBot="1" x14ac:dyDescent="0.3">
      <c r="B92" s="449" t="s">
        <v>44</v>
      </c>
      <c r="C92" s="450"/>
      <c r="D92" s="450"/>
      <c r="E92" s="450"/>
      <c r="F92" s="450"/>
      <c r="G92" s="450"/>
      <c r="H92" s="450"/>
      <c r="I92" s="450"/>
      <c r="J92" s="450"/>
      <c r="K92" s="450"/>
      <c r="L92" s="450"/>
      <c r="M92" s="450"/>
      <c r="N92" s="451"/>
    </row>
    <row r="95" spans="2:17" ht="46.15" customHeight="1" x14ac:dyDescent="0.25">
      <c r="B95" s="68" t="s">
        <v>33</v>
      </c>
      <c r="C95" s="68" t="s">
        <v>45</v>
      </c>
      <c r="D95" s="452" t="s">
        <v>3</v>
      </c>
      <c r="E95" s="454"/>
    </row>
    <row r="96" spans="2:17" ht="46.9" customHeight="1" x14ac:dyDescent="0.25">
      <c r="B96" s="69" t="s">
        <v>85</v>
      </c>
      <c r="C96" s="109" t="s">
        <v>95</v>
      </c>
      <c r="D96" s="463"/>
      <c r="E96" s="463"/>
    </row>
    <row r="99" spans="1:26" ht="26.25" x14ac:dyDescent="0.25">
      <c r="B99" s="437" t="s">
        <v>62</v>
      </c>
      <c r="C99" s="438"/>
      <c r="D99" s="438"/>
      <c r="E99" s="438"/>
      <c r="F99" s="438"/>
      <c r="G99" s="438"/>
      <c r="H99" s="438"/>
      <c r="I99" s="438"/>
      <c r="J99" s="438"/>
      <c r="K99" s="438"/>
      <c r="L99" s="438"/>
      <c r="M99" s="438"/>
      <c r="N99" s="438"/>
      <c r="O99" s="438"/>
      <c r="P99" s="438"/>
    </row>
    <row r="101" spans="1:26" ht="15.75" thickBot="1" x14ac:dyDescent="0.3"/>
    <row r="102" spans="1:26" ht="27" thickBot="1" x14ac:dyDescent="0.3">
      <c r="B102" s="449" t="s">
        <v>52</v>
      </c>
      <c r="C102" s="450"/>
      <c r="D102" s="450"/>
      <c r="E102" s="450"/>
      <c r="F102" s="450"/>
      <c r="G102" s="450"/>
      <c r="H102" s="450"/>
      <c r="I102" s="450"/>
      <c r="J102" s="450"/>
      <c r="K102" s="450"/>
      <c r="L102" s="450"/>
      <c r="M102" s="450"/>
      <c r="N102" s="451"/>
    </row>
    <row r="104" spans="1:26" ht="15.75" thickBot="1" x14ac:dyDescent="0.3">
      <c r="M104" s="65"/>
      <c r="N104" s="65"/>
    </row>
    <row r="105" spans="1:26" s="95" customFormat="1" ht="109.5" customHeight="1" x14ac:dyDescent="0.25">
      <c r="B105" s="106" t="s">
        <v>104</v>
      </c>
      <c r="C105" s="106" t="s">
        <v>105</v>
      </c>
      <c r="D105" s="106" t="s">
        <v>106</v>
      </c>
      <c r="E105" s="106" t="s">
        <v>43</v>
      </c>
      <c r="F105" s="106" t="s">
        <v>22</v>
      </c>
      <c r="G105" s="106" t="s">
        <v>65</v>
      </c>
      <c r="H105" s="106" t="s">
        <v>17</v>
      </c>
      <c r="I105" s="106" t="s">
        <v>10</v>
      </c>
      <c r="J105" s="106" t="s">
        <v>31</v>
      </c>
      <c r="K105" s="106" t="s">
        <v>59</v>
      </c>
      <c r="L105" s="106" t="s">
        <v>20</v>
      </c>
      <c r="M105" s="91" t="s">
        <v>26</v>
      </c>
      <c r="N105" s="106" t="s">
        <v>107</v>
      </c>
      <c r="O105" s="106" t="s">
        <v>36</v>
      </c>
      <c r="P105" s="107" t="s">
        <v>11</v>
      </c>
      <c r="Q105" s="107" t="s">
        <v>19</v>
      </c>
    </row>
    <row r="106" spans="1:26" s="101" customFormat="1" x14ac:dyDescent="0.25">
      <c r="A106" s="47">
        <v>1</v>
      </c>
      <c r="B106" s="102"/>
      <c r="C106" s="102"/>
      <c r="D106" s="102"/>
      <c r="E106" s="155"/>
      <c r="F106" s="105"/>
      <c r="G106" s="115"/>
      <c r="H106" s="105"/>
      <c r="I106" s="105"/>
      <c r="J106" s="105"/>
      <c r="K106" s="155"/>
      <c r="L106" s="99"/>
      <c r="M106" s="155"/>
      <c r="N106" s="90"/>
      <c r="O106" s="27"/>
      <c r="P106" s="27"/>
      <c r="Q106" s="116"/>
      <c r="R106" s="100"/>
      <c r="S106" s="100"/>
      <c r="T106" s="100"/>
      <c r="U106" s="100"/>
      <c r="V106" s="100"/>
      <c r="W106" s="100"/>
      <c r="X106" s="100"/>
      <c r="Y106" s="100"/>
      <c r="Z106" s="100"/>
    </row>
    <row r="107" spans="1:26" s="101" customFormat="1" x14ac:dyDescent="0.25">
      <c r="A107" s="47">
        <f>+A106+1</f>
        <v>2</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ref="A108:A113" si="2">+A107+1</f>
        <v>3</v>
      </c>
      <c r="B108" s="102"/>
      <c r="C108" s="102"/>
      <c r="D108" s="102"/>
      <c r="E108" s="155"/>
      <c r="F108" s="98"/>
      <c r="G108" s="97"/>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4</v>
      </c>
      <c r="B109" s="102"/>
      <c r="C109" s="102"/>
      <c r="D109" s="102"/>
      <c r="E109" s="155"/>
      <c r="F109" s="98"/>
      <c r="G109" s="98"/>
      <c r="H109" s="105"/>
      <c r="I109" s="105"/>
      <c r="J109" s="99"/>
      <c r="K109" s="155"/>
      <c r="L109" s="99"/>
      <c r="M109" s="124"/>
      <c r="N109" s="90"/>
      <c r="O109" s="27"/>
      <c r="P109" s="27"/>
      <c r="Q109" s="116"/>
      <c r="R109" s="100"/>
      <c r="S109" s="100"/>
      <c r="T109" s="100"/>
      <c r="U109" s="100"/>
      <c r="V109" s="100"/>
      <c r="W109" s="100"/>
      <c r="X109" s="100"/>
      <c r="Y109" s="100"/>
      <c r="Z109" s="100"/>
    </row>
    <row r="110" spans="1:26" s="101" customFormat="1" x14ac:dyDescent="0.25">
      <c r="A110" s="47">
        <f t="shared" si="2"/>
        <v>5</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6</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7</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2"/>
        <v>8</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c r="B114" s="50" t="s">
        <v>16</v>
      </c>
      <c r="C114" s="103"/>
      <c r="D114" s="102"/>
      <c r="E114" s="97"/>
      <c r="F114" s="98"/>
      <c r="G114" s="98"/>
      <c r="H114" s="98"/>
      <c r="I114" s="99"/>
      <c r="J114" s="99"/>
      <c r="K114" s="104">
        <f t="shared" ref="K114:N114" si="3">SUM(K106:K113)</f>
        <v>0</v>
      </c>
      <c r="L114" s="104">
        <f t="shared" si="3"/>
        <v>0</v>
      </c>
      <c r="M114" s="114">
        <f t="shared" si="3"/>
        <v>0</v>
      </c>
      <c r="N114" s="104">
        <f t="shared" si="3"/>
        <v>0</v>
      </c>
      <c r="O114" s="27"/>
      <c r="P114" s="27"/>
      <c r="Q114" s="117"/>
    </row>
    <row r="115" spans="1:26" x14ac:dyDescent="0.25">
      <c r="B115" s="30"/>
      <c r="C115" s="30"/>
      <c r="D115" s="30"/>
      <c r="E115" s="31"/>
      <c r="F115" s="30"/>
      <c r="G115" s="30"/>
      <c r="H115" s="30"/>
      <c r="I115" s="30"/>
      <c r="J115" s="30"/>
      <c r="K115" s="30"/>
      <c r="L115" s="30"/>
      <c r="M115" s="30"/>
      <c r="N115" s="30"/>
      <c r="O115" s="30"/>
      <c r="P115" s="30"/>
    </row>
    <row r="116" spans="1:26" ht="18.75" x14ac:dyDescent="0.25">
      <c r="B116" s="59" t="s">
        <v>32</v>
      </c>
      <c r="C116" s="73">
        <f>+K114</f>
        <v>0</v>
      </c>
      <c r="H116" s="32"/>
      <c r="I116" s="32"/>
      <c r="J116" s="32"/>
      <c r="K116" s="32"/>
      <c r="L116" s="32"/>
      <c r="M116" s="32"/>
      <c r="N116" s="30"/>
      <c r="O116" s="30"/>
      <c r="P116" s="30"/>
    </row>
    <row r="118" spans="1:26" ht="15.75" thickBot="1" x14ac:dyDescent="0.3"/>
    <row r="119" spans="1:26" ht="37.15" customHeight="1" thickBot="1" x14ac:dyDescent="0.3">
      <c r="B119" s="76" t="s">
        <v>47</v>
      </c>
      <c r="C119" s="77" t="s">
        <v>48</v>
      </c>
      <c r="D119" s="76" t="s">
        <v>49</v>
      </c>
      <c r="E119" s="77" t="s">
        <v>53</v>
      </c>
    </row>
    <row r="120" spans="1:26" ht="41.45" customHeight="1" x14ac:dyDescent="0.25">
      <c r="B120" s="67" t="s">
        <v>86</v>
      </c>
      <c r="C120" s="70">
        <v>20</v>
      </c>
      <c r="D120" s="70"/>
      <c r="E120" s="467">
        <v>0</v>
      </c>
    </row>
    <row r="121" spans="1:26" x14ac:dyDescent="0.25">
      <c r="B121" s="67" t="s">
        <v>87</v>
      </c>
      <c r="C121" s="210">
        <v>30</v>
      </c>
      <c r="D121" s="209"/>
      <c r="E121" s="468"/>
    </row>
    <row r="122" spans="1:26" ht="15.75" thickBot="1" x14ac:dyDescent="0.3">
      <c r="B122" s="67" t="s">
        <v>88</v>
      </c>
      <c r="C122" s="72">
        <v>40</v>
      </c>
      <c r="D122" s="72">
        <v>0</v>
      </c>
      <c r="E122" s="469"/>
    </row>
    <row r="124" spans="1:26" ht="15.75" thickBot="1" x14ac:dyDescent="0.3"/>
    <row r="125" spans="1:26" ht="27" thickBot="1" x14ac:dyDescent="0.3">
      <c r="B125" s="449" t="s">
        <v>50</v>
      </c>
      <c r="C125" s="450"/>
      <c r="D125" s="450"/>
      <c r="E125" s="450"/>
      <c r="F125" s="450"/>
      <c r="G125" s="450"/>
      <c r="H125" s="450"/>
      <c r="I125" s="450"/>
      <c r="J125" s="450"/>
      <c r="K125" s="450"/>
      <c r="L125" s="450"/>
      <c r="M125" s="450"/>
      <c r="N125" s="451"/>
    </row>
    <row r="127" spans="1:26" ht="76.5" customHeight="1" x14ac:dyDescent="0.25">
      <c r="B127" s="108" t="s">
        <v>0</v>
      </c>
      <c r="C127" s="108" t="s">
        <v>39</v>
      </c>
      <c r="D127" s="108" t="s">
        <v>40</v>
      </c>
      <c r="E127" s="108" t="s">
        <v>78</v>
      </c>
      <c r="F127" s="108" t="s">
        <v>80</v>
      </c>
      <c r="G127" s="108" t="s">
        <v>81</v>
      </c>
      <c r="H127" s="108" t="s">
        <v>82</v>
      </c>
      <c r="I127" s="108" t="s">
        <v>79</v>
      </c>
      <c r="J127" s="452" t="s">
        <v>83</v>
      </c>
      <c r="K127" s="453"/>
      <c r="L127" s="454"/>
      <c r="M127" s="108" t="s">
        <v>84</v>
      </c>
      <c r="N127" s="108" t="s">
        <v>41</v>
      </c>
      <c r="O127" s="108" t="s">
        <v>42</v>
      </c>
      <c r="P127" s="452" t="s">
        <v>3</v>
      </c>
      <c r="Q127" s="454"/>
    </row>
    <row r="128" spans="1:26" ht="60.75" customHeight="1" x14ac:dyDescent="0.25">
      <c r="B128" s="190" t="s">
        <v>510</v>
      </c>
      <c r="C128" s="190" t="s">
        <v>95</v>
      </c>
      <c r="D128" s="190" t="s">
        <v>900</v>
      </c>
      <c r="E128" s="3">
        <v>32886001</v>
      </c>
      <c r="F128" s="190" t="s">
        <v>323</v>
      </c>
      <c r="G128" s="190" t="s">
        <v>117</v>
      </c>
      <c r="H128" s="3" t="s">
        <v>96</v>
      </c>
      <c r="I128" s="5" t="s">
        <v>96</v>
      </c>
      <c r="J128" s="1"/>
      <c r="K128" s="86"/>
      <c r="L128" s="85"/>
      <c r="M128" s="109" t="s">
        <v>95</v>
      </c>
      <c r="N128" s="109" t="s">
        <v>95</v>
      </c>
      <c r="O128" s="109" t="s">
        <v>95</v>
      </c>
      <c r="P128" s="460" t="s">
        <v>2098</v>
      </c>
      <c r="Q128" s="460"/>
    </row>
    <row r="129" spans="2:17" ht="60.75" customHeight="1" x14ac:dyDescent="0.25">
      <c r="B129" s="190" t="s">
        <v>92</v>
      </c>
      <c r="C129" s="190" t="s">
        <v>95</v>
      </c>
      <c r="D129" s="190" t="s">
        <v>901</v>
      </c>
      <c r="E129" s="3">
        <v>22523901</v>
      </c>
      <c r="F129" s="190" t="s">
        <v>902</v>
      </c>
      <c r="G129" s="190" t="s">
        <v>117</v>
      </c>
      <c r="H129" s="3" t="s">
        <v>96</v>
      </c>
      <c r="I129" s="5" t="s">
        <v>96</v>
      </c>
      <c r="J129" s="1"/>
      <c r="K129" s="86"/>
      <c r="L129" s="85"/>
      <c r="M129" s="109" t="s">
        <v>95</v>
      </c>
      <c r="N129" s="109" t="s">
        <v>95</v>
      </c>
      <c r="O129" s="109" t="s">
        <v>95</v>
      </c>
      <c r="P129" s="460" t="s">
        <v>2098</v>
      </c>
      <c r="Q129" s="460"/>
    </row>
    <row r="130" spans="2:17" ht="33.6" customHeight="1" x14ac:dyDescent="0.25">
      <c r="B130" s="190" t="s">
        <v>93</v>
      </c>
      <c r="C130" s="190" t="s">
        <v>95</v>
      </c>
      <c r="D130" s="190" t="s">
        <v>903</v>
      </c>
      <c r="E130" s="3">
        <v>7601296</v>
      </c>
      <c r="F130" s="3" t="s">
        <v>128</v>
      </c>
      <c r="G130" s="190" t="s">
        <v>117</v>
      </c>
      <c r="H130" s="3" t="s">
        <v>96</v>
      </c>
      <c r="I130" s="5" t="s">
        <v>96</v>
      </c>
      <c r="J130" s="1"/>
      <c r="K130" s="85"/>
      <c r="L130" s="85"/>
      <c r="M130" s="109" t="s">
        <v>95</v>
      </c>
      <c r="N130" s="109" t="s">
        <v>95</v>
      </c>
      <c r="O130" s="109" t="s">
        <v>95</v>
      </c>
      <c r="P130" s="460" t="s">
        <v>2098</v>
      </c>
      <c r="Q130" s="460"/>
    </row>
    <row r="133" spans="2:17" ht="15.75" thickBot="1" x14ac:dyDescent="0.3"/>
    <row r="134" spans="2:17" ht="54" customHeight="1" x14ac:dyDescent="0.25">
      <c r="B134" s="112" t="s">
        <v>33</v>
      </c>
      <c r="C134" s="112" t="s">
        <v>47</v>
      </c>
      <c r="D134" s="108" t="s">
        <v>48</v>
      </c>
      <c r="E134" s="112" t="s">
        <v>49</v>
      </c>
      <c r="F134" s="77" t="s">
        <v>54</v>
      </c>
      <c r="G134" s="82"/>
    </row>
    <row r="135" spans="2:17" ht="120.75" customHeight="1" x14ac:dyDescent="0.2">
      <c r="B135" s="470" t="s">
        <v>51</v>
      </c>
      <c r="C135" s="6" t="s">
        <v>89</v>
      </c>
      <c r="D135" s="209">
        <v>25</v>
      </c>
      <c r="E135" s="209">
        <v>0</v>
      </c>
      <c r="F135" s="471">
        <f>E135+E136+E137</f>
        <v>0</v>
      </c>
      <c r="G135" s="83"/>
    </row>
    <row r="136" spans="2:17" ht="76.150000000000006" customHeight="1" x14ac:dyDescent="0.2">
      <c r="B136" s="470"/>
      <c r="C136" s="6" t="s">
        <v>90</v>
      </c>
      <c r="D136" s="208">
        <v>25</v>
      </c>
      <c r="E136" s="209">
        <v>0</v>
      </c>
      <c r="F136" s="472"/>
      <c r="G136" s="83"/>
    </row>
    <row r="137" spans="2:17" ht="69" customHeight="1" x14ac:dyDescent="0.2">
      <c r="B137" s="470"/>
      <c r="C137" s="6" t="s">
        <v>91</v>
      </c>
      <c r="D137" s="209">
        <v>10</v>
      </c>
      <c r="E137" s="209">
        <v>0</v>
      </c>
      <c r="F137" s="473"/>
      <c r="G137" s="83"/>
    </row>
    <row r="138" spans="2:17" x14ac:dyDescent="0.25">
      <c r="C138" s="92"/>
    </row>
    <row r="141" spans="2:17" x14ac:dyDescent="0.25">
      <c r="B141" s="110" t="s">
        <v>55</v>
      </c>
    </row>
    <row r="144" spans="2:17" x14ac:dyDescent="0.25">
      <c r="B144" s="113" t="s">
        <v>33</v>
      </c>
      <c r="C144" s="113" t="s">
        <v>56</v>
      </c>
      <c r="D144" s="112" t="s">
        <v>49</v>
      </c>
      <c r="E144" s="112" t="s">
        <v>16</v>
      </c>
    </row>
    <row r="145" spans="2:5" ht="28.5" x14ac:dyDescent="0.25">
      <c r="B145" s="93" t="s">
        <v>57</v>
      </c>
      <c r="C145" s="94">
        <v>40</v>
      </c>
      <c r="D145" s="209">
        <v>0</v>
      </c>
      <c r="E145" s="446">
        <f>+D145+D146</f>
        <v>0</v>
      </c>
    </row>
    <row r="146" spans="2:5" ht="42.75" x14ac:dyDescent="0.25">
      <c r="B146" s="93" t="s">
        <v>58</v>
      </c>
      <c r="C146" s="94">
        <v>60</v>
      </c>
      <c r="D146" s="209">
        <v>0</v>
      </c>
      <c r="E146" s="447"/>
    </row>
  </sheetData>
  <mergeCells count="44">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J86:L86"/>
    <mergeCell ref="P86:Q86"/>
    <mergeCell ref="C63:N63"/>
    <mergeCell ref="B65:N65"/>
    <mergeCell ref="O68:P68"/>
    <mergeCell ref="O69:P69"/>
    <mergeCell ref="O70:P70"/>
    <mergeCell ref="O71:P71"/>
    <mergeCell ref="O72:P72"/>
    <mergeCell ref="O73:P73"/>
    <mergeCell ref="O74:P74"/>
    <mergeCell ref="O75:P75"/>
    <mergeCell ref="B81:N81"/>
    <mergeCell ref="P128:Q128"/>
    <mergeCell ref="P88:Q88"/>
    <mergeCell ref="P89:Q89"/>
    <mergeCell ref="B92:N92"/>
    <mergeCell ref="D95:E95"/>
    <mergeCell ref="D96:E96"/>
    <mergeCell ref="B99:P99"/>
    <mergeCell ref="B102:N102"/>
    <mergeCell ref="E120:E122"/>
    <mergeCell ref="B125:N125"/>
    <mergeCell ref="J127:L127"/>
    <mergeCell ref="P127:Q127"/>
    <mergeCell ref="P129:Q129"/>
    <mergeCell ref="P130:Q130"/>
    <mergeCell ref="B135:B137"/>
    <mergeCell ref="F135:F137"/>
    <mergeCell ref="E145:E146"/>
  </mergeCells>
  <dataValidations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33" zoomScale="110" zoomScaleNormal="11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3"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2246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11" t="s">
        <v>12</v>
      </c>
      <c r="E14" s="411" t="s">
        <v>13</v>
      </c>
      <c r="F14" s="411" t="s">
        <v>29</v>
      </c>
      <c r="G14" s="80"/>
      <c r="I14" s="38"/>
      <c r="J14" s="38"/>
      <c r="K14" s="38"/>
      <c r="L14" s="38"/>
      <c r="M14" s="38"/>
      <c r="N14" s="96"/>
    </row>
    <row r="15" spans="2:16" x14ac:dyDescent="0.25">
      <c r="B15" s="443"/>
      <c r="C15" s="443"/>
      <c r="D15" s="411"/>
      <c r="E15" s="36"/>
      <c r="F15" s="212"/>
      <c r="G15" s="81"/>
      <c r="I15" s="39"/>
      <c r="J15" s="39"/>
      <c r="K15" s="39"/>
      <c r="L15" s="39"/>
      <c r="M15" s="39"/>
      <c r="N15" s="96"/>
    </row>
    <row r="16" spans="2:16" x14ac:dyDescent="0.25">
      <c r="B16" s="443"/>
      <c r="C16" s="443"/>
      <c r="D16" s="411"/>
      <c r="E16" s="36"/>
      <c r="F16" s="36"/>
      <c r="G16" s="81"/>
      <c r="I16" s="39"/>
      <c r="J16" s="39"/>
      <c r="K16" s="39"/>
      <c r="L16" s="39"/>
      <c r="M16" s="39"/>
      <c r="N16" s="96"/>
    </row>
    <row r="17" spans="1:14" x14ac:dyDescent="0.25">
      <c r="B17" s="443"/>
      <c r="C17" s="443"/>
      <c r="D17" s="411"/>
      <c r="E17" s="36"/>
      <c r="F17" s="36"/>
      <c r="G17" s="81"/>
      <c r="I17" s="39"/>
      <c r="J17" s="39"/>
      <c r="K17" s="39"/>
      <c r="L17" s="39"/>
      <c r="M17" s="39"/>
      <c r="N17" s="96"/>
    </row>
    <row r="18" spans="1:14" x14ac:dyDescent="0.25">
      <c r="B18" s="443"/>
      <c r="C18" s="443"/>
      <c r="D18" s="411"/>
      <c r="E18" s="37"/>
      <c r="F18" s="36"/>
      <c r="G18" s="81"/>
      <c r="H18" s="22"/>
      <c r="I18" s="39"/>
      <c r="J18" s="39"/>
      <c r="K18" s="39"/>
      <c r="L18" s="39"/>
      <c r="M18" s="39"/>
      <c r="N18" s="20"/>
    </row>
    <row r="19" spans="1:14" x14ac:dyDescent="0.25">
      <c r="B19" s="443"/>
      <c r="C19" s="443"/>
      <c r="D19" s="411"/>
      <c r="E19" s="37"/>
      <c r="F19" s="36"/>
      <c r="G19" s="81"/>
      <c r="H19" s="22"/>
      <c r="I19" s="41"/>
      <c r="J19" s="41"/>
      <c r="K19" s="41"/>
      <c r="L19" s="41"/>
      <c r="M19" s="41"/>
      <c r="N19" s="20"/>
    </row>
    <row r="20" spans="1:14" x14ac:dyDescent="0.25">
      <c r="B20" s="443"/>
      <c r="C20" s="443"/>
      <c r="D20" s="411"/>
      <c r="E20" s="37"/>
      <c r="F20" s="36"/>
      <c r="G20" s="81"/>
      <c r="H20" s="22"/>
      <c r="I20" s="95"/>
      <c r="J20" s="95"/>
      <c r="K20" s="95"/>
      <c r="L20" s="95"/>
      <c r="M20" s="95"/>
      <c r="N20" s="20"/>
    </row>
    <row r="21" spans="1:14" x14ac:dyDescent="0.25">
      <c r="B21" s="443"/>
      <c r="C21" s="443"/>
      <c r="D21" s="411"/>
      <c r="E21" s="37"/>
      <c r="F21" s="36"/>
      <c r="G21" s="81"/>
      <c r="H21" s="22"/>
      <c r="I21" s="95"/>
      <c r="J21" s="95"/>
      <c r="K21" s="95"/>
      <c r="L21" s="95"/>
      <c r="M21" s="95"/>
      <c r="N21" s="20"/>
    </row>
    <row r="22" spans="1:14" ht="15.75" thickBot="1" x14ac:dyDescent="0.3">
      <c r="B22" s="444" t="s">
        <v>14</v>
      </c>
      <c r="C22" s="445"/>
      <c r="D22" s="411"/>
      <c r="E22" s="64">
        <f>SUM(E15:E21)</f>
        <v>0</v>
      </c>
      <c r="F22" s="212">
        <f>SUM(F15:F21)</f>
        <v>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0</v>
      </c>
      <c r="D24" s="42"/>
      <c r="E24" s="45">
        <f>E22</f>
        <v>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10"/>
      <c r="D30" s="410"/>
      <c r="E30" s="92"/>
      <c r="F30" s="92"/>
      <c r="G30" s="92"/>
      <c r="H30" s="92"/>
      <c r="I30" s="95"/>
      <c r="J30" s="95"/>
      <c r="K30" s="95"/>
      <c r="L30" s="95"/>
      <c r="M30" s="95"/>
      <c r="N30" s="96"/>
    </row>
    <row r="31" spans="1:14" x14ac:dyDescent="0.25">
      <c r="A31" s="87"/>
      <c r="B31" s="109" t="s">
        <v>98</v>
      </c>
      <c r="C31" s="410"/>
      <c r="D31" s="410"/>
      <c r="E31" s="92"/>
      <c r="F31" s="92"/>
      <c r="G31" s="92"/>
      <c r="H31" s="92"/>
      <c r="I31" s="95"/>
      <c r="J31" s="95"/>
      <c r="K31" s="95"/>
      <c r="L31" s="95"/>
      <c r="M31" s="95"/>
      <c r="N31" s="96"/>
    </row>
    <row r="32" spans="1:14" x14ac:dyDescent="0.25">
      <c r="A32" s="87"/>
      <c r="B32" s="109" t="s">
        <v>99</v>
      </c>
      <c r="C32" s="410"/>
      <c r="D32" s="109"/>
      <c r="E32" s="92"/>
      <c r="F32" s="92"/>
      <c r="G32" s="92"/>
      <c r="H32" s="92"/>
      <c r="I32" s="95"/>
      <c r="J32" s="95"/>
      <c r="K32" s="95"/>
      <c r="L32" s="95"/>
      <c r="M32" s="95"/>
      <c r="N32" s="96"/>
    </row>
    <row r="33" spans="1:17" x14ac:dyDescent="0.25">
      <c r="A33" s="87"/>
      <c r="B33" s="109" t="s">
        <v>100</v>
      </c>
      <c r="C33" s="410"/>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10"/>
      <c r="E40" s="446">
        <f>+D40+D41</f>
        <v>0</v>
      </c>
      <c r="F40" s="92"/>
      <c r="G40" s="92"/>
      <c r="H40" s="92"/>
      <c r="I40" s="95"/>
      <c r="J40" s="95"/>
      <c r="K40" s="95"/>
      <c r="L40" s="95"/>
      <c r="M40" s="95"/>
      <c r="N40" s="96"/>
    </row>
    <row r="41" spans="1:17" ht="42.75" x14ac:dyDescent="0.25">
      <c r="A41" s="87"/>
      <c r="B41" s="93" t="s">
        <v>103</v>
      </c>
      <c r="C41" s="94">
        <v>60</v>
      </c>
      <c r="D41" s="410"/>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102"/>
      <c r="C49" s="103"/>
      <c r="D49" s="102"/>
      <c r="E49" s="124"/>
      <c r="F49" s="98"/>
      <c r="G49" s="115"/>
      <c r="H49" s="105"/>
      <c r="I49" s="99"/>
      <c r="J49" s="99"/>
      <c r="K49" s="90"/>
      <c r="L49" s="99"/>
      <c r="M49" s="90"/>
      <c r="N49" s="90"/>
      <c r="O49" s="27"/>
      <c r="P49" s="27"/>
      <c r="Q49" s="344"/>
      <c r="R49" s="100"/>
      <c r="S49" s="100"/>
      <c r="T49" s="100"/>
      <c r="U49" s="100"/>
      <c r="V49" s="100"/>
      <c r="W49" s="100"/>
      <c r="X49" s="100"/>
      <c r="Y49" s="100"/>
      <c r="Z49" s="100"/>
    </row>
    <row r="50" spans="1:26" s="101" customFormat="1" x14ac:dyDescent="0.25">
      <c r="A50" s="47">
        <f t="shared" ref="A50:A56" si="0">+A49+1</f>
        <v>2</v>
      </c>
      <c r="B50" s="102"/>
      <c r="C50" s="103"/>
      <c r="D50" s="102"/>
      <c r="E50" s="124"/>
      <c r="F50" s="98"/>
      <c r="G50" s="97"/>
      <c r="H50" s="105"/>
      <c r="I50" s="99"/>
      <c r="J50" s="99"/>
      <c r="K50" s="90"/>
      <c r="L50" s="99"/>
      <c r="M50" s="90"/>
      <c r="N50" s="90"/>
      <c r="O50" s="27"/>
      <c r="P50" s="27"/>
      <c r="Q50" s="116"/>
      <c r="R50" s="100"/>
      <c r="S50" s="100"/>
      <c r="T50" s="100"/>
      <c r="U50" s="100"/>
      <c r="V50" s="100"/>
      <c r="W50" s="100"/>
      <c r="X50" s="100"/>
      <c r="Y50" s="100"/>
      <c r="Z50" s="100"/>
    </row>
    <row r="51" spans="1:26" s="101" customFormat="1" x14ac:dyDescent="0.25">
      <c r="A51" s="47">
        <f t="shared" si="0"/>
        <v>3</v>
      </c>
      <c r="B51" s="102"/>
      <c r="C51" s="103"/>
      <c r="D51" s="102"/>
      <c r="E51" s="97"/>
      <c r="F51" s="98"/>
      <c r="G51" s="98"/>
      <c r="H51" s="98"/>
      <c r="I51" s="99"/>
      <c r="J51" s="99"/>
      <c r="K51" s="99"/>
      <c r="L51" s="99"/>
      <c r="M51" s="90"/>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SUM(K49:K56)</f>
        <v>0</v>
      </c>
      <c r="L57" s="104">
        <f>SUM(L49:L56)</f>
        <v>0</v>
      </c>
      <c r="M57" s="114">
        <f>SUM(M49:M56)</f>
        <v>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12" t="s">
        <v>23</v>
      </c>
      <c r="E60" s="62" t="s">
        <v>24</v>
      </c>
    </row>
    <row r="61" spans="1:26" s="30" customFormat="1" ht="30.6" customHeight="1" x14ac:dyDescent="0.25">
      <c r="B61" s="59" t="s">
        <v>21</v>
      </c>
      <c r="C61" s="60">
        <f>+K57</f>
        <v>0</v>
      </c>
      <c r="D61" s="413"/>
      <c r="E61" s="58"/>
      <c r="F61" s="32"/>
      <c r="G61" s="32"/>
      <c r="H61" s="32"/>
      <c r="I61" s="32"/>
      <c r="J61" s="32"/>
      <c r="K61" s="32"/>
      <c r="L61" s="32"/>
      <c r="M61" s="32"/>
    </row>
    <row r="62" spans="1:26" s="30" customFormat="1" ht="30" customHeight="1" x14ac:dyDescent="0.25">
      <c r="B62" s="59" t="s">
        <v>25</v>
      </c>
      <c r="C62" s="60">
        <f>+M57</f>
        <v>0</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409"/>
      <c r="C69" s="409"/>
      <c r="D69" s="4"/>
      <c r="E69" s="5"/>
      <c r="F69" s="4"/>
      <c r="G69" s="4"/>
      <c r="H69" s="4"/>
      <c r="I69" s="4"/>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10" t="s">
        <v>96</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x14ac:dyDescent="0.25">
      <c r="A105" s="47">
        <v>1</v>
      </c>
      <c r="B105" s="102"/>
      <c r="C105" s="103"/>
      <c r="D105" s="102"/>
      <c r="E105" s="155"/>
      <c r="F105" s="97"/>
      <c r="G105" s="115"/>
      <c r="H105" s="105"/>
      <c r="I105" s="99"/>
      <c r="J105" s="99"/>
      <c r="K105" s="99"/>
      <c r="L105" s="99"/>
      <c r="M105" s="90"/>
      <c r="N105" s="90">
        <f>+M105*G105</f>
        <v>0</v>
      </c>
      <c r="O105" s="27"/>
      <c r="P105" s="27"/>
      <c r="Q105" s="116"/>
      <c r="R105" s="100"/>
      <c r="S105" s="100"/>
      <c r="T105" s="100"/>
      <c r="U105" s="100"/>
      <c r="V105" s="100"/>
      <c r="W105" s="100"/>
      <c r="X105" s="100"/>
      <c r="Y105" s="100"/>
      <c r="Z105" s="100"/>
    </row>
    <row r="106" spans="1:26" s="101" customFormat="1" x14ac:dyDescent="0.25">
      <c r="A106" s="47">
        <f t="shared" ref="A106:A112" si="1">+A105+1</f>
        <v>2</v>
      </c>
      <c r="B106" s="102"/>
      <c r="C106" s="103"/>
      <c r="D106" s="102"/>
      <c r="E106" s="155"/>
      <c r="F106" s="98"/>
      <c r="G106" s="97"/>
      <c r="H106" s="105"/>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si="1"/>
        <v>3</v>
      </c>
      <c r="B107" s="102"/>
      <c r="C107" s="103"/>
      <c r="D107" s="102"/>
      <c r="E107" s="155"/>
      <c r="F107" s="98"/>
      <c r="G107" s="97"/>
      <c r="H107" s="105"/>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1"/>
        <v>4</v>
      </c>
      <c r="B108" s="102"/>
      <c r="C108" s="103"/>
      <c r="D108" s="102"/>
      <c r="E108" s="155"/>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1"/>
        <v>5</v>
      </c>
      <c r="B109" s="102"/>
      <c r="C109" s="103"/>
      <c r="D109" s="102"/>
      <c r="E109" s="155"/>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1"/>
        <v>6</v>
      </c>
      <c r="B110" s="102"/>
      <c r="C110" s="103"/>
      <c r="D110" s="102"/>
      <c r="E110" s="155"/>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1"/>
        <v>7</v>
      </c>
      <c r="B111" s="102"/>
      <c r="C111" s="103"/>
      <c r="D111" s="102"/>
      <c r="E111" s="155"/>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1"/>
        <v>8</v>
      </c>
      <c r="B112" s="102"/>
      <c r="C112" s="103"/>
      <c r="D112" s="102"/>
      <c r="E112" s="155"/>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8" s="101" customFormat="1" x14ac:dyDescent="0.25">
      <c r="A113" s="47"/>
      <c r="B113" s="50" t="s">
        <v>16</v>
      </c>
      <c r="C113" s="103"/>
      <c r="D113" s="102"/>
      <c r="E113" s="155"/>
      <c r="F113" s="98"/>
      <c r="G113" s="98"/>
      <c r="H113" s="98"/>
      <c r="I113" s="99"/>
      <c r="J113" s="99"/>
      <c r="K113" s="104">
        <f>SUM(K105:K112)</f>
        <v>0</v>
      </c>
      <c r="L113" s="104">
        <f>SUM(L105:L112)</f>
        <v>0</v>
      </c>
      <c r="M113" s="114">
        <f>SUM(M105:M112)</f>
        <v>0</v>
      </c>
      <c r="N113" s="104">
        <f>SUM(N105:N112)</f>
        <v>0</v>
      </c>
      <c r="O113" s="27"/>
      <c r="P113" s="27"/>
      <c r="Q113" s="117"/>
    </row>
    <row r="114" spans="1:18" x14ac:dyDescent="0.25">
      <c r="B114" s="30"/>
      <c r="C114" s="30"/>
      <c r="D114" s="30"/>
      <c r="E114" s="31"/>
      <c r="F114" s="30"/>
      <c r="G114" s="30"/>
      <c r="H114" s="30"/>
      <c r="I114" s="30"/>
      <c r="J114" s="30"/>
      <c r="K114" s="30"/>
      <c r="L114" s="30"/>
      <c r="M114" s="30"/>
      <c r="N114" s="30"/>
      <c r="O114" s="30"/>
      <c r="P114" s="30"/>
    </row>
    <row r="115" spans="1:18" ht="18.75" x14ac:dyDescent="0.25">
      <c r="B115" s="59" t="s">
        <v>32</v>
      </c>
      <c r="C115" s="73"/>
      <c r="H115" s="32"/>
      <c r="I115" s="32"/>
      <c r="J115" s="32"/>
      <c r="K115" s="32"/>
      <c r="L115" s="32"/>
      <c r="M115" s="32"/>
      <c r="N115" s="30"/>
      <c r="O115" s="30"/>
      <c r="P115" s="30"/>
    </row>
    <row r="117" spans="1:18" ht="15.75" thickBot="1" x14ac:dyDescent="0.3"/>
    <row r="118" spans="1:18" ht="37.15" customHeight="1" thickBot="1" x14ac:dyDescent="0.3">
      <c r="B118" s="76" t="s">
        <v>47</v>
      </c>
      <c r="C118" s="77" t="s">
        <v>48</v>
      </c>
      <c r="D118" s="76" t="s">
        <v>49</v>
      </c>
      <c r="E118" s="77" t="s">
        <v>53</v>
      </c>
    </row>
    <row r="119" spans="1:18" ht="41.45" customHeight="1" x14ac:dyDescent="0.25">
      <c r="B119" s="67" t="s">
        <v>86</v>
      </c>
      <c r="C119" s="70">
        <v>20</v>
      </c>
      <c r="D119" s="70">
        <v>0</v>
      </c>
      <c r="E119" s="467">
        <f>+D119+D120+D121</f>
        <v>0</v>
      </c>
    </row>
    <row r="120" spans="1:18" x14ac:dyDescent="0.25">
      <c r="B120" s="67" t="s">
        <v>87</v>
      </c>
      <c r="C120" s="413">
        <v>30</v>
      </c>
      <c r="D120" s="410">
        <v>0</v>
      </c>
      <c r="E120" s="468"/>
    </row>
    <row r="121" spans="1:18" ht="15.75" thickBot="1" x14ac:dyDescent="0.3">
      <c r="B121" s="67" t="s">
        <v>88</v>
      </c>
      <c r="C121" s="72">
        <v>40</v>
      </c>
      <c r="D121" s="72">
        <v>0</v>
      </c>
      <c r="E121" s="469"/>
    </row>
    <row r="123" spans="1:18" ht="15.75" thickBot="1" x14ac:dyDescent="0.3"/>
    <row r="124" spans="1:18" ht="27" thickBot="1" x14ac:dyDescent="0.3">
      <c r="B124" s="449" t="s">
        <v>50</v>
      </c>
      <c r="C124" s="450"/>
      <c r="D124" s="450"/>
      <c r="E124" s="450"/>
      <c r="F124" s="450"/>
      <c r="G124" s="450"/>
      <c r="H124" s="450"/>
      <c r="I124" s="450"/>
      <c r="J124" s="450"/>
      <c r="K124" s="450"/>
      <c r="L124" s="450"/>
      <c r="M124" s="450"/>
      <c r="N124" s="451"/>
    </row>
    <row r="126" spans="1:18"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8" ht="60.75" customHeight="1" x14ac:dyDescent="0.25">
      <c r="B127" s="190" t="s">
        <v>510</v>
      </c>
      <c r="C127" s="273"/>
      <c r="D127" s="191"/>
      <c r="E127" s="191"/>
      <c r="F127" s="191"/>
      <c r="G127" s="191"/>
      <c r="H127" s="191"/>
      <c r="I127" s="4"/>
      <c r="J127" s="191" t="s">
        <v>482</v>
      </c>
      <c r="K127" s="144" t="s">
        <v>527</v>
      </c>
      <c r="L127" s="4" t="s">
        <v>528</v>
      </c>
      <c r="M127" s="410"/>
      <c r="N127" s="410"/>
      <c r="O127" s="410"/>
      <c r="P127" s="463"/>
      <c r="Q127" s="463"/>
      <c r="R127" s="95"/>
    </row>
    <row r="128" spans="1:18" ht="60.75" customHeight="1" x14ac:dyDescent="0.25">
      <c r="B128" s="190" t="s">
        <v>92</v>
      </c>
      <c r="C128" s="273"/>
      <c r="D128" s="191"/>
      <c r="E128" s="191"/>
      <c r="F128" s="191"/>
      <c r="G128" s="191"/>
      <c r="H128" s="191"/>
      <c r="I128" s="4"/>
      <c r="J128" s="191"/>
      <c r="K128" s="144"/>
      <c r="L128" s="4"/>
      <c r="M128" s="410"/>
      <c r="N128" s="410"/>
      <c r="O128" s="410"/>
      <c r="P128" s="410"/>
      <c r="Q128" s="410"/>
      <c r="R128" s="95"/>
    </row>
    <row r="129" spans="2:18" ht="33.6" customHeight="1" x14ac:dyDescent="0.25">
      <c r="B129" s="190" t="s">
        <v>93</v>
      </c>
      <c r="C129" s="273"/>
      <c r="D129" s="191"/>
      <c r="E129" s="191"/>
      <c r="F129" s="191"/>
      <c r="G129" s="191"/>
      <c r="H129" s="191"/>
      <c r="I129" s="4"/>
      <c r="J129" s="191"/>
      <c r="K129" s="4"/>
      <c r="L129" s="4"/>
      <c r="M129" s="410"/>
      <c r="N129" s="410"/>
      <c r="O129" s="410"/>
      <c r="P129" s="463"/>
      <c r="Q129" s="463"/>
      <c r="R129" s="95"/>
    </row>
    <row r="132" spans="2:18" ht="15.75" thickBot="1" x14ac:dyDescent="0.3"/>
    <row r="133" spans="2:18" ht="54" customHeight="1" x14ac:dyDescent="0.25">
      <c r="B133" s="112" t="s">
        <v>33</v>
      </c>
      <c r="C133" s="112" t="s">
        <v>47</v>
      </c>
      <c r="D133" s="108" t="s">
        <v>48</v>
      </c>
      <c r="E133" s="112" t="s">
        <v>49</v>
      </c>
      <c r="F133" s="77" t="s">
        <v>54</v>
      </c>
      <c r="G133" s="82"/>
    </row>
    <row r="134" spans="2:18" ht="120.75" customHeight="1" x14ac:dyDescent="0.2">
      <c r="B134" s="470" t="s">
        <v>51</v>
      </c>
      <c r="C134" s="6" t="s">
        <v>89</v>
      </c>
      <c r="D134" s="410">
        <v>25</v>
      </c>
      <c r="E134" s="410"/>
      <c r="F134" s="471">
        <f>+E134+E135+E136</f>
        <v>0</v>
      </c>
      <c r="G134" s="83"/>
    </row>
    <row r="135" spans="2:18" ht="76.150000000000006" customHeight="1" x14ac:dyDescent="0.2">
      <c r="B135" s="470"/>
      <c r="C135" s="6" t="s">
        <v>90</v>
      </c>
      <c r="D135" s="409">
        <v>25</v>
      </c>
      <c r="E135" s="410"/>
      <c r="F135" s="472"/>
      <c r="G135" s="83"/>
    </row>
    <row r="136" spans="2:18" ht="69" customHeight="1" x14ac:dyDescent="0.2">
      <c r="B136" s="470"/>
      <c r="C136" s="6" t="s">
        <v>91</v>
      </c>
      <c r="D136" s="410">
        <v>10</v>
      </c>
      <c r="E136" s="410"/>
      <c r="F136" s="473"/>
      <c r="G136" s="83"/>
    </row>
    <row r="137" spans="2:18" x14ac:dyDescent="0.25">
      <c r="C137" s="92"/>
    </row>
    <row r="140" spans="2:18" x14ac:dyDescent="0.25">
      <c r="B140" s="110" t="s">
        <v>55</v>
      </c>
    </row>
    <row r="143" spans="2:18" x14ac:dyDescent="0.25">
      <c r="B143" s="113" t="s">
        <v>33</v>
      </c>
      <c r="C143" s="113" t="s">
        <v>56</v>
      </c>
      <c r="D143" s="112" t="s">
        <v>49</v>
      </c>
      <c r="E143" s="112" t="s">
        <v>16</v>
      </c>
    </row>
    <row r="144" spans="2:18" ht="28.5" x14ac:dyDescent="0.25">
      <c r="B144" s="93" t="s">
        <v>57</v>
      </c>
      <c r="C144" s="94">
        <v>40</v>
      </c>
      <c r="D144" s="410">
        <f>+E119</f>
        <v>0</v>
      </c>
      <c r="E144" s="446">
        <f>+D144+D145</f>
        <v>0</v>
      </c>
    </row>
    <row r="145" spans="2:5" ht="42.75" x14ac:dyDescent="0.25">
      <c r="B145" s="93" t="s">
        <v>58</v>
      </c>
      <c r="C145" s="94">
        <v>60</v>
      </c>
      <c r="D145" s="410">
        <f>+F134</f>
        <v>0</v>
      </c>
      <c r="E145" s="447"/>
    </row>
  </sheetData>
  <mergeCells count="43">
    <mergeCell ref="B2:P2"/>
    <mergeCell ref="B4:P4"/>
    <mergeCell ref="C6:N6"/>
    <mergeCell ref="C7:N7"/>
    <mergeCell ref="C8:N8"/>
    <mergeCell ref="C9:N9"/>
    <mergeCell ref="C10:E10"/>
    <mergeCell ref="B14:C21"/>
    <mergeCell ref="B22:C22"/>
    <mergeCell ref="E40:E41"/>
    <mergeCell ref="M45:N45"/>
    <mergeCell ref="B59:B60"/>
    <mergeCell ref="C59:C60"/>
    <mergeCell ref="D59:E59"/>
    <mergeCell ref="C63:N63"/>
    <mergeCell ref="B65:N65"/>
    <mergeCell ref="O68:P68"/>
    <mergeCell ref="O69:P69"/>
    <mergeCell ref="O70:P70"/>
    <mergeCell ref="O71:P71"/>
    <mergeCell ref="O72:P72"/>
    <mergeCell ref="O73:P73"/>
    <mergeCell ref="O74:P74"/>
    <mergeCell ref="O75:P75"/>
    <mergeCell ref="B81:N81"/>
    <mergeCell ref="J86:L86"/>
    <mergeCell ref="P86:Q86"/>
    <mergeCell ref="P87:Q87"/>
    <mergeCell ref="P88:Q88"/>
    <mergeCell ref="B91:N91"/>
    <mergeCell ref="D94:E94"/>
    <mergeCell ref="D95:E95"/>
    <mergeCell ref="B98:P98"/>
    <mergeCell ref="P129:Q129"/>
    <mergeCell ref="B134:B136"/>
    <mergeCell ref="F134:F136"/>
    <mergeCell ref="P126:Q126"/>
    <mergeCell ref="P127:Q127"/>
    <mergeCell ref="E144:E145"/>
    <mergeCell ref="B101:N101"/>
    <mergeCell ref="E119:E121"/>
    <mergeCell ref="B124:N124"/>
    <mergeCell ref="J126:L126"/>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Z148"/>
  <sheetViews>
    <sheetView topLeftCell="A61" zoomScale="110" zoomScaleNormal="11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2055</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2056</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204" t="s">
        <v>12</v>
      </c>
      <c r="E14" s="204" t="s">
        <v>13</v>
      </c>
      <c r="F14" s="204" t="s">
        <v>29</v>
      </c>
      <c r="G14" s="80"/>
      <c r="I14" s="38"/>
      <c r="J14" s="38"/>
      <c r="K14" s="38"/>
      <c r="L14" s="38"/>
      <c r="M14" s="38"/>
      <c r="N14" s="96"/>
    </row>
    <row r="15" spans="2:16" x14ac:dyDescent="0.25">
      <c r="B15" s="443"/>
      <c r="C15" s="443"/>
      <c r="D15" s="204">
        <v>14</v>
      </c>
      <c r="E15" s="36">
        <v>318326346</v>
      </c>
      <c r="F15" s="212">
        <v>117</v>
      </c>
      <c r="G15" s="81"/>
      <c r="I15" s="39"/>
      <c r="J15" s="39"/>
      <c r="K15" s="39"/>
      <c r="L15" s="39"/>
      <c r="M15" s="39"/>
      <c r="N15" s="96"/>
    </row>
    <row r="16" spans="2:16" x14ac:dyDescent="0.25">
      <c r="B16" s="443"/>
      <c r="C16" s="443"/>
      <c r="D16" s="204"/>
      <c r="E16" s="36"/>
      <c r="F16" s="36"/>
      <c r="G16" s="81"/>
      <c r="I16" s="39"/>
      <c r="J16" s="39"/>
      <c r="K16" s="39"/>
      <c r="L16" s="39"/>
      <c r="M16" s="39"/>
      <c r="N16" s="96"/>
    </row>
    <row r="17" spans="1:14" x14ac:dyDescent="0.25">
      <c r="B17" s="443"/>
      <c r="C17" s="443"/>
      <c r="D17" s="204"/>
      <c r="E17" s="36"/>
      <c r="F17" s="36"/>
      <c r="G17" s="81"/>
      <c r="I17" s="39"/>
      <c r="J17" s="39"/>
      <c r="K17" s="39"/>
      <c r="L17" s="39"/>
      <c r="M17" s="39"/>
      <c r="N17" s="96"/>
    </row>
    <row r="18" spans="1:14" x14ac:dyDescent="0.25">
      <c r="B18" s="443"/>
      <c r="C18" s="443"/>
      <c r="D18" s="204"/>
      <c r="E18" s="37"/>
      <c r="F18" s="36"/>
      <c r="G18" s="81"/>
      <c r="H18" s="22"/>
      <c r="I18" s="39"/>
      <c r="J18" s="39"/>
      <c r="K18" s="39"/>
      <c r="L18" s="39"/>
      <c r="M18" s="39"/>
      <c r="N18" s="20"/>
    </row>
    <row r="19" spans="1:14" x14ac:dyDescent="0.25">
      <c r="B19" s="443"/>
      <c r="C19" s="443"/>
      <c r="D19" s="204"/>
      <c r="E19" s="37"/>
      <c r="F19" s="36"/>
      <c r="G19" s="81"/>
      <c r="H19" s="22"/>
      <c r="I19" s="41"/>
      <c r="J19" s="41"/>
      <c r="K19" s="41"/>
      <c r="L19" s="41"/>
      <c r="M19" s="41"/>
      <c r="N19" s="20"/>
    </row>
    <row r="20" spans="1:14" x14ac:dyDescent="0.25">
      <c r="B20" s="443"/>
      <c r="C20" s="443"/>
      <c r="D20" s="204"/>
      <c r="E20" s="37"/>
      <c r="F20" s="36"/>
      <c r="G20" s="81"/>
      <c r="H20" s="22"/>
      <c r="I20" s="95"/>
      <c r="J20" s="95"/>
      <c r="K20" s="95"/>
      <c r="L20" s="95"/>
      <c r="M20" s="95"/>
      <c r="N20" s="20"/>
    </row>
    <row r="21" spans="1:14" x14ac:dyDescent="0.25">
      <c r="B21" s="443"/>
      <c r="C21" s="443"/>
      <c r="D21" s="204"/>
      <c r="E21" s="37"/>
      <c r="F21" s="36"/>
      <c r="G21" s="81"/>
      <c r="H21" s="22"/>
      <c r="I21" s="95"/>
      <c r="J21" s="95"/>
      <c r="K21" s="95"/>
      <c r="L21" s="95"/>
      <c r="M21" s="95"/>
      <c r="N21" s="20"/>
    </row>
    <row r="22" spans="1:14" ht="15.75" thickBot="1" x14ac:dyDescent="0.3">
      <c r="B22" s="444" t="s">
        <v>14</v>
      </c>
      <c r="C22" s="445"/>
      <c r="D22" s="204"/>
      <c r="E22" s="64">
        <f>SUM(E15:E21)</f>
        <v>318326346</v>
      </c>
      <c r="F22" s="212">
        <f>SUM(F15:F21)</f>
        <v>117</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93.6</v>
      </c>
      <c r="D24" s="42"/>
      <c r="E24" s="45">
        <f>E22</f>
        <v>318326346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209" t="s">
        <v>110</v>
      </c>
      <c r="D30" s="109"/>
      <c r="E30" s="92"/>
      <c r="F30" s="92"/>
      <c r="G30" s="92"/>
      <c r="H30" s="92"/>
      <c r="I30" s="95"/>
      <c r="J30" s="95"/>
      <c r="K30" s="95"/>
      <c r="L30" s="95"/>
      <c r="M30" s="95"/>
      <c r="N30" s="96"/>
    </row>
    <row r="31" spans="1:14" x14ac:dyDescent="0.25">
      <c r="A31" s="87"/>
      <c r="B31" s="109" t="s">
        <v>98</v>
      </c>
      <c r="C31" s="209" t="s">
        <v>110</v>
      </c>
      <c r="D31" s="109"/>
      <c r="E31" s="92"/>
      <c r="F31" s="92"/>
      <c r="G31" s="92"/>
      <c r="H31" s="92"/>
      <c r="I31" s="95"/>
      <c r="J31" s="95"/>
      <c r="K31" s="95"/>
      <c r="L31" s="95"/>
      <c r="M31" s="95"/>
      <c r="N31" s="96"/>
    </row>
    <row r="32" spans="1:14" x14ac:dyDescent="0.25">
      <c r="A32" s="87"/>
      <c r="B32" s="109" t="s">
        <v>99</v>
      </c>
      <c r="C32" s="209" t="s">
        <v>110</v>
      </c>
      <c r="D32" s="109"/>
      <c r="E32" s="92"/>
      <c r="F32" s="92"/>
      <c r="G32" s="92"/>
      <c r="H32" s="92"/>
      <c r="I32" s="95"/>
      <c r="J32" s="95"/>
      <c r="K32" s="95"/>
      <c r="L32" s="95"/>
      <c r="M32" s="95"/>
      <c r="N32" s="96"/>
    </row>
    <row r="33" spans="1:17" x14ac:dyDescent="0.25">
      <c r="A33" s="87"/>
      <c r="B33" s="109" t="s">
        <v>100</v>
      </c>
      <c r="C33" s="2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209">
        <v>40</v>
      </c>
      <c r="E40" s="446">
        <f>+D40+D41</f>
        <v>75</v>
      </c>
      <c r="F40" s="92"/>
      <c r="G40" s="92"/>
      <c r="H40" s="92"/>
      <c r="I40" s="95"/>
      <c r="J40" s="95"/>
      <c r="K40" s="95"/>
      <c r="L40" s="95"/>
      <c r="M40" s="95"/>
      <c r="N40" s="96"/>
    </row>
    <row r="41" spans="1:17" ht="42.75" x14ac:dyDescent="0.25">
      <c r="A41" s="87"/>
      <c r="B41" s="93" t="s">
        <v>103</v>
      </c>
      <c r="C41" s="94">
        <v>60</v>
      </c>
      <c r="D41" s="209">
        <v>35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c r="C49" s="103" t="s">
        <v>2055</v>
      </c>
      <c r="D49" s="102" t="s">
        <v>189</v>
      </c>
      <c r="E49" s="124">
        <v>140</v>
      </c>
      <c r="F49" s="98" t="s">
        <v>95</v>
      </c>
      <c r="G49" s="115"/>
      <c r="H49" s="105">
        <v>39833</v>
      </c>
      <c r="I49" s="99">
        <v>40178</v>
      </c>
      <c r="J49" s="99" t="s">
        <v>96</v>
      </c>
      <c r="K49" s="90">
        <v>11</v>
      </c>
      <c r="L49" s="99"/>
      <c r="M49" s="90">
        <v>104</v>
      </c>
      <c r="N49" s="90">
        <v>104</v>
      </c>
      <c r="O49" s="27">
        <v>72177553</v>
      </c>
      <c r="P49" s="27"/>
      <c r="Q49" s="116"/>
      <c r="R49" s="100"/>
      <c r="S49" s="100"/>
      <c r="T49" s="100"/>
      <c r="U49" s="100"/>
      <c r="V49" s="100"/>
      <c r="W49" s="100"/>
      <c r="X49" s="100"/>
      <c r="Y49" s="100"/>
      <c r="Z49" s="100"/>
    </row>
    <row r="50" spans="1:26" s="101" customFormat="1" ht="30" x14ac:dyDescent="0.25">
      <c r="A50" s="47">
        <f>+A49+1</f>
        <v>2</v>
      </c>
      <c r="B50" s="102"/>
      <c r="C50" s="103" t="s">
        <v>2055</v>
      </c>
      <c r="D50" s="102" t="s">
        <v>189</v>
      </c>
      <c r="E50" s="124">
        <v>215</v>
      </c>
      <c r="F50" s="98" t="s">
        <v>95</v>
      </c>
      <c r="G50" s="97"/>
      <c r="H50" s="105">
        <v>40193</v>
      </c>
      <c r="I50" s="99">
        <v>40543</v>
      </c>
      <c r="J50" s="99" t="s">
        <v>96</v>
      </c>
      <c r="K50" s="90">
        <v>11</v>
      </c>
      <c r="L50" s="99"/>
      <c r="M50" s="90">
        <v>104</v>
      </c>
      <c r="N50" s="90">
        <v>104</v>
      </c>
      <c r="O50" s="27">
        <v>74906028</v>
      </c>
      <c r="P50" s="27"/>
      <c r="Q50" s="116"/>
      <c r="R50" s="100"/>
      <c r="S50" s="100"/>
      <c r="T50" s="100"/>
      <c r="U50" s="100"/>
      <c r="V50" s="100"/>
      <c r="W50" s="100"/>
      <c r="X50" s="100"/>
      <c r="Y50" s="100"/>
      <c r="Z50" s="100"/>
    </row>
    <row r="51" spans="1:26" s="101" customFormat="1" ht="30" x14ac:dyDescent="0.25">
      <c r="A51" s="47">
        <f t="shared" ref="A51:A56" si="0">+A50+1</f>
        <v>3</v>
      </c>
      <c r="B51" s="102"/>
      <c r="C51" s="103" t="s">
        <v>2055</v>
      </c>
      <c r="D51" s="102" t="s">
        <v>189</v>
      </c>
      <c r="E51" s="124">
        <v>195</v>
      </c>
      <c r="F51" s="98" t="s">
        <v>95</v>
      </c>
      <c r="G51" s="98"/>
      <c r="H51" s="105">
        <v>40562</v>
      </c>
      <c r="I51" s="99">
        <v>40908</v>
      </c>
      <c r="J51" s="99" t="s">
        <v>96</v>
      </c>
      <c r="K51" s="90">
        <v>11</v>
      </c>
      <c r="L51" s="99"/>
      <c r="M51" s="90">
        <v>104</v>
      </c>
      <c r="N51" s="90">
        <v>104</v>
      </c>
      <c r="O51" s="27">
        <v>77824356</v>
      </c>
      <c r="P51" s="27"/>
      <c r="Q51" s="116"/>
      <c r="R51" s="100"/>
      <c r="S51" s="100"/>
      <c r="T51" s="100"/>
      <c r="U51" s="100"/>
      <c r="V51" s="100"/>
      <c r="W51" s="100"/>
      <c r="X51" s="100"/>
      <c r="Y51" s="100"/>
      <c r="Z51" s="100"/>
    </row>
    <row r="52" spans="1:26" s="101" customFormat="1" x14ac:dyDescent="0.25">
      <c r="A52" s="47">
        <f t="shared" si="0"/>
        <v>4</v>
      </c>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33</v>
      </c>
      <c r="L57" s="104">
        <f t="shared" si="1"/>
        <v>0</v>
      </c>
      <c r="M57" s="114">
        <f t="shared" si="1"/>
        <v>312</v>
      </c>
      <c r="N57" s="104">
        <f t="shared" si="1"/>
        <v>312</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205" t="s">
        <v>23</v>
      </c>
      <c r="E60" s="62" t="s">
        <v>24</v>
      </c>
    </row>
    <row r="61" spans="1:26" s="30" customFormat="1" ht="30.6" customHeight="1" x14ac:dyDescent="0.25">
      <c r="B61" s="59" t="s">
        <v>21</v>
      </c>
      <c r="C61" s="60">
        <f>+K57</f>
        <v>33</v>
      </c>
      <c r="D61" s="210" t="s">
        <v>110</v>
      </c>
      <c r="E61" s="58"/>
      <c r="F61" s="32"/>
      <c r="G61" s="32"/>
      <c r="H61" s="32"/>
      <c r="I61" s="32"/>
      <c r="J61" s="32"/>
      <c r="K61" s="32"/>
      <c r="L61" s="32"/>
      <c r="M61" s="32"/>
    </row>
    <row r="62" spans="1:26" s="30" customFormat="1" ht="30" customHeight="1" x14ac:dyDescent="0.25">
      <c r="B62" s="59" t="s">
        <v>25</v>
      </c>
      <c r="C62" s="60">
        <f>+M57</f>
        <v>312</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45" x14ac:dyDescent="0.25">
      <c r="B69" s="208" t="s">
        <v>2057</v>
      </c>
      <c r="C69" s="208" t="s">
        <v>2057</v>
      </c>
      <c r="D69" s="211" t="s">
        <v>2058</v>
      </c>
      <c r="E69" s="4">
        <v>117</v>
      </c>
      <c r="F69" s="4" t="s">
        <v>95</v>
      </c>
      <c r="G69" s="4"/>
      <c r="H69" s="4"/>
      <c r="I69" s="4"/>
      <c r="J69" s="4" t="s">
        <v>95</v>
      </c>
      <c r="K69" s="209" t="s">
        <v>95</v>
      </c>
      <c r="L69" s="209" t="s">
        <v>95</v>
      </c>
      <c r="M69" s="209" t="s">
        <v>95</v>
      </c>
      <c r="N69" s="209" t="s">
        <v>96</v>
      </c>
      <c r="O69" s="457"/>
      <c r="P69" s="458"/>
      <c r="Q69" s="209"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c r="C87" s="273" t="s">
        <v>2059</v>
      </c>
      <c r="D87" s="190"/>
      <c r="E87" s="3"/>
      <c r="F87" s="190"/>
      <c r="G87" s="3"/>
      <c r="H87" s="125"/>
      <c r="I87" s="3"/>
      <c r="J87" s="1" t="s">
        <v>482</v>
      </c>
      <c r="K87" s="86" t="s">
        <v>527</v>
      </c>
      <c r="L87" s="85" t="s">
        <v>528</v>
      </c>
      <c r="M87" s="109"/>
      <c r="N87" s="109"/>
      <c r="O87" s="109"/>
      <c r="P87" s="463"/>
      <c r="Q87" s="463"/>
    </row>
    <row r="88" spans="2:17" ht="60.75" customHeight="1" x14ac:dyDescent="0.25">
      <c r="B88" s="384" t="s">
        <v>160</v>
      </c>
      <c r="C88" s="385" t="s">
        <v>95</v>
      </c>
      <c r="D88" s="385" t="s">
        <v>2060</v>
      </c>
      <c r="E88" s="386" t="s">
        <v>2061</v>
      </c>
      <c r="F88" s="385" t="s">
        <v>290</v>
      </c>
      <c r="G88" s="387" t="s">
        <v>1751</v>
      </c>
      <c r="H88" s="388">
        <v>36588</v>
      </c>
      <c r="I88" s="387"/>
      <c r="J88" s="384" t="s">
        <v>2062</v>
      </c>
      <c r="K88" s="389" t="s">
        <v>2063</v>
      </c>
      <c r="L88" s="390" t="s">
        <v>1511</v>
      </c>
      <c r="M88" s="391" t="s">
        <v>95</v>
      </c>
      <c r="N88" s="391" t="s">
        <v>95</v>
      </c>
      <c r="O88" s="391"/>
      <c r="P88" s="492" t="s">
        <v>2064</v>
      </c>
      <c r="Q88" s="493"/>
    </row>
    <row r="89" spans="2:17" s="109" customFormat="1" ht="43.5" customHeight="1" x14ac:dyDescent="0.25">
      <c r="B89" s="190"/>
      <c r="C89" s="190"/>
      <c r="D89" s="3"/>
      <c r="E89" s="3"/>
      <c r="I89" s="5"/>
      <c r="J89" s="190" t="s">
        <v>2062</v>
      </c>
      <c r="K89" s="85" t="s">
        <v>2065</v>
      </c>
      <c r="L89" s="85" t="s">
        <v>1511</v>
      </c>
      <c r="M89" s="109" t="s">
        <v>95</v>
      </c>
      <c r="N89" s="109" t="s">
        <v>95</v>
      </c>
      <c r="P89" s="463"/>
      <c r="Q89" s="463"/>
    </row>
    <row r="90" spans="2:17" s="109" customFormat="1" ht="45" x14ac:dyDescent="0.25">
      <c r="B90" s="190" t="s">
        <v>220</v>
      </c>
      <c r="C90" s="273" t="s">
        <v>95</v>
      </c>
      <c r="D90" s="3" t="s">
        <v>2066</v>
      </c>
      <c r="E90" s="191" t="s">
        <v>2067</v>
      </c>
      <c r="F90" s="209" t="s">
        <v>192</v>
      </c>
      <c r="G90" s="69" t="s">
        <v>244</v>
      </c>
      <c r="H90" s="127">
        <v>37552</v>
      </c>
      <c r="I90" s="85"/>
      <c r="J90" s="273" t="s">
        <v>2068</v>
      </c>
      <c r="K90" s="86" t="s">
        <v>2069</v>
      </c>
      <c r="L90" s="85" t="s">
        <v>192</v>
      </c>
      <c r="M90" s="109" t="s">
        <v>95</v>
      </c>
      <c r="N90" s="109" t="s">
        <v>95</v>
      </c>
    </row>
    <row r="91" spans="2:17" s="109" customFormat="1" x14ac:dyDescent="0.25"/>
    <row r="92" spans="2:17" ht="15.75" thickBot="1" x14ac:dyDescent="0.3"/>
    <row r="93" spans="2:17" ht="27" thickBot="1" x14ac:dyDescent="0.3">
      <c r="B93" s="449" t="s">
        <v>44</v>
      </c>
      <c r="C93" s="450"/>
      <c r="D93" s="450"/>
      <c r="E93" s="450"/>
      <c r="F93" s="450"/>
      <c r="G93" s="450"/>
      <c r="H93" s="450"/>
      <c r="I93" s="450"/>
      <c r="J93" s="450"/>
      <c r="K93" s="450"/>
      <c r="L93" s="450"/>
      <c r="M93" s="450"/>
      <c r="N93" s="451"/>
    </row>
    <row r="96" spans="2:17" ht="46.15" customHeight="1" x14ac:dyDescent="0.25">
      <c r="B96" s="68" t="s">
        <v>33</v>
      </c>
      <c r="C96" s="68" t="s">
        <v>45</v>
      </c>
      <c r="D96" s="452" t="s">
        <v>3</v>
      </c>
      <c r="E96" s="454"/>
    </row>
    <row r="97" spans="1:26" ht="46.9" customHeight="1" x14ac:dyDescent="0.25">
      <c r="B97" s="69" t="s">
        <v>85</v>
      </c>
      <c r="C97" s="209" t="s">
        <v>95</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30" x14ac:dyDescent="0.25">
      <c r="A107" s="47">
        <v>1</v>
      </c>
      <c r="B107" s="102"/>
      <c r="C107" s="103" t="s">
        <v>2070</v>
      </c>
      <c r="D107" s="102" t="s">
        <v>189</v>
      </c>
      <c r="E107" s="155">
        <v>271</v>
      </c>
      <c r="F107" s="97" t="s">
        <v>95</v>
      </c>
      <c r="G107" s="115"/>
      <c r="H107" s="105">
        <v>40938</v>
      </c>
      <c r="I107" s="99">
        <v>41090</v>
      </c>
      <c r="J107" s="99" t="s">
        <v>96</v>
      </c>
      <c r="K107" s="155">
        <v>5</v>
      </c>
      <c r="L107" s="99"/>
      <c r="M107" s="90">
        <v>104</v>
      </c>
      <c r="N107" s="90">
        <v>83</v>
      </c>
      <c r="O107" s="27">
        <v>38084367</v>
      </c>
      <c r="P107" s="27"/>
      <c r="Q107" s="116"/>
      <c r="R107" s="100"/>
      <c r="S107" s="100"/>
      <c r="T107" s="100"/>
      <c r="U107" s="100"/>
      <c r="V107" s="100"/>
      <c r="W107" s="100"/>
      <c r="X107" s="100"/>
      <c r="Y107" s="100"/>
      <c r="Z107" s="100"/>
    </row>
    <row r="108" spans="1:26" s="101" customFormat="1" ht="30" x14ac:dyDescent="0.25">
      <c r="A108" s="47">
        <f>+A107+1</f>
        <v>2</v>
      </c>
      <c r="B108" s="102"/>
      <c r="C108" s="103" t="s">
        <v>2070</v>
      </c>
      <c r="D108" s="102" t="s">
        <v>189</v>
      </c>
      <c r="E108" s="155">
        <v>321</v>
      </c>
      <c r="F108" s="98" t="s">
        <v>95</v>
      </c>
      <c r="G108" s="97"/>
      <c r="H108" s="105">
        <v>41091</v>
      </c>
      <c r="I108" s="99">
        <v>41274</v>
      </c>
      <c r="J108" s="99" t="s">
        <v>96</v>
      </c>
      <c r="K108" s="155">
        <v>5</v>
      </c>
      <c r="L108" s="99"/>
      <c r="M108" s="90">
        <v>104</v>
      </c>
      <c r="N108" s="90">
        <v>83</v>
      </c>
      <c r="O108" s="27">
        <v>44252024</v>
      </c>
      <c r="P108" s="27"/>
      <c r="Q108" s="116"/>
      <c r="R108" s="100"/>
      <c r="S108" s="100"/>
      <c r="T108" s="100"/>
      <c r="U108" s="100"/>
      <c r="V108" s="100"/>
      <c r="W108" s="100"/>
      <c r="X108" s="100"/>
      <c r="Y108" s="100"/>
      <c r="Z108" s="100"/>
    </row>
    <row r="109" spans="1:26" s="101" customFormat="1" ht="30" x14ac:dyDescent="0.25">
      <c r="A109" s="47">
        <f t="shared" ref="A109:A114" si="2">+A108+1</f>
        <v>3</v>
      </c>
      <c r="B109" s="102"/>
      <c r="C109" s="103" t="s">
        <v>2070</v>
      </c>
      <c r="D109" s="102" t="s">
        <v>189</v>
      </c>
      <c r="E109" s="155">
        <v>126</v>
      </c>
      <c r="F109" s="98" t="s">
        <v>95</v>
      </c>
      <c r="G109" s="97"/>
      <c r="H109" s="105">
        <v>41305</v>
      </c>
      <c r="I109" s="99">
        <v>41517</v>
      </c>
      <c r="J109" s="99" t="s">
        <v>96</v>
      </c>
      <c r="K109" s="155">
        <v>7</v>
      </c>
      <c r="L109" s="99"/>
      <c r="M109" s="90">
        <v>117</v>
      </c>
      <c r="N109" s="90">
        <v>93</v>
      </c>
      <c r="O109" s="27">
        <v>121906017</v>
      </c>
      <c r="P109" s="27"/>
      <c r="Q109" s="116"/>
      <c r="R109" s="100"/>
      <c r="S109" s="100"/>
      <c r="T109" s="100"/>
      <c r="U109" s="100"/>
      <c r="V109" s="100"/>
      <c r="W109" s="100"/>
      <c r="X109" s="100"/>
      <c r="Y109" s="100"/>
      <c r="Z109" s="100"/>
    </row>
    <row r="110" spans="1:26" s="101" customFormat="1" ht="30" x14ac:dyDescent="0.25">
      <c r="A110" s="47">
        <f t="shared" si="2"/>
        <v>4</v>
      </c>
      <c r="B110" s="102"/>
      <c r="C110" s="103" t="s">
        <v>2070</v>
      </c>
      <c r="D110" s="102" t="s">
        <v>189</v>
      </c>
      <c r="E110" s="155">
        <v>277</v>
      </c>
      <c r="F110" s="98" t="s">
        <v>95</v>
      </c>
      <c r="G110" s="98"/>
      <c r="H110" s="105">
        <v>41519</v>
      </c>
      <c r="I110" s="99">
        <v>42004</v>
      </c>
      <c r="J110" s="99" t="s">
        <v>96</v>
      </c>
      <c r="K110" s="155">
        <v>12</v>
      </c>
      <c r="L110" s="99"/>
      <c r="M110" s="90">
        <v>117</v>
      </c>
      <c r="N110" s="90">
        <v>93</v>
      </c>
      <c r="O110" s="27">
        <v>298821392</v>
      </c>
      <c r="P110" s="27"/>
      <c r="Q110" s="116"/>
      <c r="R110" s="100"/>
      <c r="S110" s="100"/>
      <c r="T110" s="100"/>
      <c r="U110" s="100"/>
      <c r="V110" s="100"/>
      <c r="W110" s="100"/>
      <c r="X110" s="100"/>
      <c r="Y110" s="100"/>
      <c r="Z110" s="100"/>
    </row>
    <row r="111" spans="1:26" s="101" customFormat="1" x14ac:dyDescent="0.25">
      <c r="A111" s="47">
        <f t="shared" si="2"/>
        <v>5</v>
      </c>
      <c r="B111" s="102"/>
      <c r="C111" s="103"/>
      <c r="D111" s="102"/>
      <c r="E111" s="155"/>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6</v>
      </c>
      <c r="B112" s="102"/>
      <c r="C112" s="103"/>
      <c r="D112" s="102"/>
      <c r="E112" s="155"/>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2"/>
        <v>7</v>
      </c>
      <c r="B113" s="102"/>
      <c r="C113" s="103"/>
      <c r="D113" s="102"/>
      <c r="E113" s="155"/>
      <c r="F113" s="98"/>
      <c r="G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2"/>
        <v>8</v>
      </c>
      <c r="B114" s="102"/>
      <c r="C114" s="103"/>
      <c r="D114" s="102"/>
      <c r="E114" s="155"/>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155"/>
      <c r="F115" s="98"/>
      <c r="G115" s="98"/>
      <c r="H115" s="98"/>
      <c r="I115" s="99"/>
      <c r="J115" s="99"/>
      <c r="K115" s="104">
        <f t="shared" ref="K115:N115" si="3">SUM(K107:K114)</f>
        <v>29</v>
      </c>
      <c r="L115" s="104">
        <f t="shared" si="3"/>
        <v>0</v>
      </c>
      <c r="M115" s="114">
        <f t="shared" si="3"/>
        <v>442</v>
      </c>
      <c r="N115" s="104">
        <f t="shared" si="3"/>
        <v>352</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v>0</v>
      </c>
      <c r="E121" s="467">
        <f>+D121+D122+D123</f>
        <v>40</v>
      </c>
    </row>
    <row r="122" spans="1:26" x14ac:dyDescent="0.25">
      <c r="B122" s="67" t="s">
        <v>87</v>
      </c>
      <c r="C122" s="210">
        <v>30</v>
      </c>
      <c r="D122" s="209">
        <v>0</v>
      </c>
      <c r="E122" s="468"/>
    </row>
    <row r="123" spans="1:26" ht="15.75" thickBot="1" x14ac:dyDescent="0.3">
      <c r="B123" s="67" t="s">
        <v>88</v>
      </c>
      <c r="C123" s="72">
        <v>40</v>
      </c>
      <c r="D123" s="72">
        <v>40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8" spans="1:26" ht="76.5" customHeight="1" x14ac:dyDescent="0.25">
      <c r="B128" s="108" t="s">
        <v>0</v>
      </c>
      <c r="C128" s="108" t="s">
        <v>39</v>
      </c>
      <c r="D128" s="108" t="s">
        <v>40</v>
      </c>
      <c r="E128" s="108" t="s">
        <v>78</v>
      </c>
      <c r="F128" s="108" t="s">
        <v>80</v>
      </c>
      <c r="G128" s="108" t="s">
        <v>81</v>
      </c>
      <c r="H128" s="108" t="s">
        <v>82</v>
      </c>
      <c r="I128" s="108" t="s">
        <v>79</v>
      </c>
      <c r="J128" s="452" t="s">
        <v>83</v>
      </c>
      <c r="K128" s="453"/>
      <c r="L128" s="454"/>
      <c r="M128" s="108" t="s">
        <v>84</v>
      </c>
      <c r="N128" s="108" t="s">
        <v>41</v>
      </c>
      <c r="O128" s="108" t="s">
        <v>42</v>
      </c>
      <c r="P128" s="452" t="s">
        <v>3</v>
      </c>
      <c r="Q128" s="454"/>
    </row>
    <row r="129" spans="2:18" ht="60.75" customHeight="1" x14ac:dyDescent="0.25">
      <c r="B129" s="190"/>
      <c r="C129" s="273"/>
      <c r="D129" s="273"/>
      <c r="E129" s="191"/>
      <c r="F129" s="273"/>
      <c r="G129" s="191"/>
      <c r="H129" s="191"/>
      <c r="I129" s="4"/>
      <c r="J129" s="191" t="s">
        <v>482</v>
      </c>
      <c r="K129" s="144" t="s">
        <v>527</v>
      </c>
      <c r="L129" s="4" t="s">
        <v>528</v>
      </c>
      <c r="M129" s="209"/>
      <c r="N129" s="209"/>
      <c r="O129" s="209"/>
      <c r="P129" s="463"/>
      <c r="Q129" s="463"/>
      <c r="R129" s="95"/>
    </row>
    <row r="130" spans="2:18" ht="60.75" customHeight="1" x14ac:dyDescent="0.25">
      <c r="B130" s="273" t="s">
        <v>160</v>
      </c>
      <c r="C130" s="273" t="s">
        <v>95</v>
      </c>
      <c r="D130" s="273" t="s">
        <v>2071</v>
      </c>
      <c r="E130" s="191" t="s">
        <v>2072</v>
      </c>
      <c r="F130" s="273" t="s">
        <v>2073</v>
      </c>
      <c r="G130" s="191" t="s">
        <v>116</v>
      </c>
      <c r="H130" s="191"/>
      <c r="I130" s="4"/>
      <c r="J130" s="273" t="s">
        <v>2074</v>
      </c>
      <c r="K130" s="144" t="s">
        <v>2075</v>
      </c>
      <c r="L130" s="4" t="s">
        <v>559</v>
      </c>
      <c r="M130" s="209"/>
      <c r="N130" s="209" t="s">
        <v>95</v>
      </c>
      <c r="O130" s="209"/>
      <c r="P130" s="461" t="s">
        <v>2076</v>
      </c>
      <c r="Q130" s="462"/>
      <c r="R130" s="95"/>
    </row>
    <row r="131" spans="2:18" ht="60.75" customHeight="1" x14ac:dyDescent="0.25">
      <c r="B131" s="190" t="s">
        <v>92</v>
      </c>
      <c r="C131" s="273" t="s">
        <v>95</v>
      </c>
      <c r="D131" s="273" t="s">
        <v>2077</v>
      </c>
      <c r="E131" s="191" t="s">
        <v>2078</v>
      </c>
      <c r="F131" s="191" t="s">
        <v>2079</v>
      </c>
      <c r="G131" s="273" t="s">
        <v>2080</v>
      </c>
      <c r="H131" s="392">
        <v>41180</v>
      </c>
      <c r="I131" s="98"/>
      <c r="J131" s="273" t="s">
        <v>2081</v>
      </c>
      <c r="K131" s="144" t="s">
        <v>2082</v>
      </c>
      <c r="L131" s="4" t="s">
        <v>160</v>
      </c>
      <c r="M131" s="209"/>
      <c r="N131" s="209" t="s">
        <v>96</v>
      </c>
      <c r="O131" s="209"/>
      <c r="P131" s="461"/>
      <c r="Q131" s="462"/>
      <c r="R131" s="95"/>
    </row>
    <row r="132" spans="2:18" ht="48.75" customHeight="1" x14ac:dyDescent="0.25">
      <c r="B132" s="190" t="s">
        <v>93</v>
      </c>
      <c r="C132" s="273" t="s">
        <v>95</v>
      </c>
      <c r="D132" s="191" t="s">
        <v>2083</v>
      </c>
      <c r="E132" s="191" t="s">
        <v>2084</v>
      </c>
      <c r="F132" s="191" t="s">
        <v>128</v>
      </c>
      <c r="G132" s="191" t="s">
        <v>116</v>
      </c>
      <c r="H132" s="191"/>
      <c r="I132" s="4"/>
      <c r="J132" s="191"/>
      <c r="K132" s="4"/>
      <c r="L132" s="4"/>
      <c r="M132" s="209"/>
      <c r="N132" s="209" t="s">
        <v>95</v>
      </c>
      <c r="O132" s="209"/>
      <c r="P132" s="490" t="s">
        <v>2076</v>
      </c>
      <c r="Q132" s="491"/>
      <c r="R132" s="95"/>
    </row>
    <row r="135" spans="2:18" ht="15.75" thickBot="1" x14ac:dyDescent="0.3"/>
    <row r="136" spans="2:18" ht="54" customHeight="1" x14ac:dyDescent="0.25">
      <c r="B136" s="112" t="s">
        <v>33</v>
      </c>
      <c r="C136" s="112" t="s">
        <v>47</v>
      </c>
      <c r="D136" s="108" t="s">
        <v>48</v>
      </c>
      <c r="E136" s="112" t="s">
        <v>49</v>
      </c>
      <c r="F136" s="77" t="s">
        <v>54</v>
      </c>
      <c r="G136" s="82"/>
    </row>
    <row r="137" spans="2:18" ht="120.75" customHeight="1" x14ac:dyDescent="0.2">
      <c r="B137" s="470" t="s">
        <v>51</v>
      </c>
      <c r="C137" s="6" t="s">
        <v>89</v>
      </c>
      <c r="D137" s="209">
        <v>25</v>
      </c>
      <c r="E137" s="209">
        <v>25</v>
      </c>
      <c r="F137" s="471">
        <f>+E137+E138+E139</f>
        <v>35</v>
      </c>
      <c r="G137" s="83"/>
    </row>
    <row r="138" spans="2:18" ht="76.150000000000006" customHeight="1" x14ac:dyDescent="0.2">
      <c r="B138" s="470"/>
      <c r="C138" s="6" t="s">
        <v>90</v>
      </c>
      <c r="D138" s="208">
        <v>25</v>
      </c>
      <c r="E138" s="209"/>
      <c r="F138" s="472"/>
      <c r="G138" s="83"/>
    </row>
    <row r="139" spans="2:18" ht="69" customHeight="1" x14ac:dyDescent="0.2">
      <c r="B139" s="470"/>
      <c r="C139" s="6" t="s">
        <v>91</v>
      </c>
      <c r="D139" s="209">
        <v>10</v>
      </c>
      <c r="E139" s="209">
        <v>10</v>
      </c>
      <c r="F139" s="473"/>
      <c r="G139" s="83"/>
    </row>
    <row r="140" spans="2:18" x14ac:dyDescent="0.25">
      <c r="C140" s="92"/>
    </row>
    <row r="143" spans="2:18" x14ac:dyDescent="0.25">
      <c r="B143" s="110" t="s">
        <v>55</v>
      </c>
    </row>
    <row r="146" spans="2:5" x14ac:dyDescent="0.25">
      <c r="B146" s="113" t="s">
        <v>33</v>
      </c>
      <c r="C146" s="113" t="s">
        <v>56</v>
      </c>
      <c r="D146" s="112" t="s">
        <v>49</v>
      </c>
      <c r="E146" s="112" t="s">
        <v>16</v>
      </c>
    </row>
    <row r="147" spans="2:5" ht="28.5" x14ac:dyDescent="0.25">
      <c r="B147" s="93" t="s">
        <v>57</v>
      </c>
      <c r="C147" s="94">
        <v>40</v>
      </c>
      <c r="D147" s="209">
        <f>+E121</f>
        <v>40</v>
      </c>
      <c r="E147" s="446">
        <f>+D147+D148</f>
        <v>75</v>
      </c>
    </row>
    <row r="148" spans="2:5" ht="42.75" x14ac:dyDescent="0.25">
      <c r="B148" s="93" t="s">
        <v>58</v>
      </c>
      <c r="C148" s="94">
        <v>60</v>
      </c>
      <c r="D148" s="209">
        <v>35</v>
      </c>
      <c r="E148" s="447"/>
    </row>
  </sheetData>
  <mergeCells count="46">
    <mergeCell ref="C9:N9"/>
    <mergeCell ref="B2:P2"/>
    <mergeCell ref="B4:P4"/>
    <mergeCell ref="C6:N6"/>
    <mergeCell ref="C7:N7"/>
    <mergeCell ref="C8:N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D97:E97"/>
    <mergeCell ref="O72:P72"/>
    <mergeCell ref="O73:P73"/>
    <mergeCell ref="O74:P74"/>
    <mergeCell ref="O75:P75"/>
    <mergeCell ref="B81:N81"/>
    <mergeCell ref="J86:L86"/>
    <mergeCell ref="P86:Q86"/>
    <mergeCell ref="P87:Q87"/>
    <mergeCell ref="P88:Q88"/>
    <mergeCell ref="P89:Q89"/>
    <mergeCell ref="B93:N93"/>
    <mergeCell ref="D96:E96"/>
    <mergeCell ref="B137:B139"/>
    <mergeCell ref="F137:F139"/>
    <mergeCell ref="B100:P100"/>
    <mergeCell ref="B103:N103"/>
    <mergeCell ref="E121:E123"/>
    <mergeCell ref="B126:N126"/>
    <mergeCell ref="J128:L128"/>
    <mergeCell ref="P128:Q128"/>
    <mergeCell ref="E147:E148"/>
    <mergeCell ref="P129:Q129"/>
    <mergeCell ref="P130:Q130"/>
    <mergeCell ref="P131:Q131"/>
    <mergeCell ref="P132:Q132"/>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45"/>
  <sheetViews>
    <sheetView topLeftCell="A55" zoomScale="84" zoomScaleNormal="84"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9.855468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964</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32</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32</v>
      </c>
      <c r="E15" s="36">
        <v>489732840</v>
      </c>
      <c r="F15" s="237">
        <v>180</v>
      </c>
      <c r="G15" s="81"/>
      <c r="I15" s="39"/>
      <c r="J15" s="39"/>
      <c r="K15" s="39"/>
      <c r="L15" s="39"/>
      <c r="M15" s="39"/>
      <c r="N15" s="96"/>
    </row>
    <row r="16" spans="2:16" x14ac:dyDescent="0.25">
      <c r="B16" s="443"/>
      <c r="C16" s="443"/>
      <c r="D16" s="198"/>
      <c r="E16" s="36"/>
      <c r="F16" s="36"/>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489732840</v>
      </c>
      <c r="F22" s="237">
        <f>SUM(F15:F21)</f>
        <v>180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144</v>
      </c>
      <c r="D24" s="42"/>
      <c r="E24" s="45">
        <f>E22</f>
        <v>489732840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t="s">
        <v>110</v>
      </c>
      <c r="D30" s="109"/>
      <c r="E30" s="92"/>
      <c r="F30" s="92"/>
      <c r="G30" s="92"/>
      <c r="H30" s="92"/>
      <c r="I30" s="95"/>
      <c r="J30" s="95"/>
      <c r="K30" s="95"/>
      <c r="L30" s="95"/>
      <c r="M30" s="95"/>
      <c r="N30" s="96"/>
    </row>
    <row r="31" spans="1:14" x14ac:dyDescent="0.25">
      <c r="A31" s="87"/>
      <c r="B31" s="109" t="s">
        <v>98</v>
      </c>
      <c r="C31" s="193" t="s">
        <v>110</v>
      </c>
      <c r="D31" s="109"/>
      <c r="E31" s="92"/>
      <c r="F31" s="92"/>
      <c r="G31" s="92"/>
      <c r="H31" s="92"/>
      <c r="I31" s="95"/>
      <c r="J31" s="95"/>
      <c r="K31" s="95"/>
      <c r="L31" s="95"/>
      <c r="M31" s="95"/>
      <c r="N31" s="96"/>
    </row>
    <row r="32" spans="1:14" x14ac:dyDescent="0.25">
      <c r="A32" s="87"/>
      <c r="B32" s="109" t="s">
        <v>99</v>
      </c>
      <c r="C32" s="193" t="s">
        <v>110</v>
      </c>
      <c r="D32" s="109"/>
      <c r="E32" s="92"/>
      <c r="F32" s="92"/>
      <c r="G32" s="92"/>
      <c r="H32" s="92"/>
      <c r="I32" s="95"/>
      <c r="J32" s="95"/>
      <c r="K32" s="95"/>
      <c r="L32" s="95"/>
      <c r="M32" s="95"/>
      <c r="N32" s="96"/>
    </row>
    <row r="33" spans="1:17" x14ac:dyDescent="0.25">
      <c r="A33" s="87"/>
      <c r="B33" s="109" t="s">
        <v>100</v>
      </c>
      <c r="C33" s="200"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20</v>
      </c>
      <c r="E40" s="446">
        <f>+D40+D41</f>
        <v>30</v>
      </c>
      <c r="F40" s="92"/>
      <c r="G40" s="92"/>
      <c r="H40" s="92"/>
      <c r="I40" s="95"/>
      <c r="J40" s="95"/>
      <c r="K40" s="95"/>
      <c r="L40" s="95"/>
      <c r="M40" s="95"/>
      <c r="N40" s="96"/>
    </row>
    <row r="41" spans="1:17" ht="50.25" customHeight="1" x14ac:dyDescent="0.25">
      <c r="A41" s="87"/>
      <c r="B41" s="93" t="s">
        <v>103</v>
      </c>
      <c r="C41" s="94">
        <v>60</v>
      </c>
      <c r="D41" s="193">
        <v>10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9.5" customHeight="1" x14ac:dyDescent="0.25">
      <c r="A49" s="47">
        <v>1</v>
      </c>
      <c r="B49" s="50" t="s">
        <v>964</v>
      </c>
      <c r="C49" s="103" t="s">
        <v>189</v>
      </c>
      <c r="D49" s="102" t="s">
        <v>189</v>
      </c>
      <c r="E49" s="97" t="s">
        <v>965</v>
      </c>
      <c r="F49" s="98" t="s">
        <v>95</v>
      </c>
      <c r="G49" s="115"/>
      <c r="H49" s="105">
        <v>41551</v>
      </c>
      <c r="I49" s="105">
        <v>41988</v>
      </c>
      <c r="J49" s="99" t="s">
        <v>96</v>
      </c>
      <c r="K49" s="90">
        <v>11.8666</v>
      </c>
      <c r="L49" s="99"/>
      <c r="M49" s="90">
        <v>180</v>
      </c>
      <c r="N49" s="90"/>
      <c r="O49" s="238"/>
      <c r="P49" s="27"/>
      <c r="Q49" s="239" t="s">
        <v>966</v>
      </c>
      <c r="R49" s="100"/>
      <c r="S49" s="100"/>
      <c r="T49" s="100"/>
      <c r="U49" s="100"/>
      <c r="V49" s="100"/>
      <c r="W49" s="100"/>
      <c r="X49" s="100"/>
      <c r="Y49" s="100"/>
      <c r="Z49" s="100"/>
    </row>
    <row r="50" spans="1:26" s="101" customFormat="1" ht="30" customHeight="1" x14ac:dyDescent="0.25">
      <c r="A50" s="47">
        <f>+A49+1</f>
        <v>2</v>
      </c>
      <c r="B50" s="50" t="s">
        <v>964</v>
      </c>
      <c r="C50" s="103" t="s">
        <v>166</v>
      </c>
      <c r="D50" s="102" t="s">
        <v>967</v>
      </c>
      <c r="E50" s="97" t="s">
        <v>968</v>
      </c>
      <c r="F50" s="98" t="s">
        <v>95</v>
      </c>
      <c r="G50" s="98"/>
      <c r="H50" s="105">
        <v>41208</v>
      </c>
      <c r="I50" s="105">
        <v>41453</v>
      </c>
      <c r="J50" s="99" t="s">
        <v>96</v>
      </c>
      <c r="K50" s="90">
        <v>8.66</v>
      </c>
      <c r="L50" s="99"/>
      <c r="M50" s="90">
        <v>180</v>
      </c>
      <c r="N50" s="90"/>
      <c r="O50" s="27"/>
      <c r="P50" s="27"/>
      <c r="Q50" s="116"/>
      <c r="R50" s="100"/>
      <c r="S50" s="100"/>
      <c r="T50" s="100"/>
      <c r="U50" s="100"/>
      <c r="V50" s="100"/>
      <c r="W50" s="100"/>
      <c r="X50" s="100"/>
      <c r="Y50" s="100"/>
      <c r="Z50" s="100"/>
    </row>
    <row r="51" spans="1:26" s="101" customFormat="1" ht="27.75" customHeight="1" x14ac:dyDescent="0.25">
      <c r="A51" s="47">
        <f t="shared" ref="A51:A56" si="0">+A50+1</f>
        <v>3</v>
      </c>
      <c r="B51" s="50" t="s">
        <v>964</v>
      </c>
      <c r="C51" s="103" t="s">
        <v>969</v>
      </c>
      <c r="D51" s="102" t="s">
        <v>969</v>
      </c>
      <c r="E51" s="97" t="s">
        <v>970</v>
      </c>
      <c r="F51" s="98" t="s">
        <v>95</v>
      </c>
      <c r="G51" s="98"/>
      <c r="H51" s="105">
        <v>40210</v>
      </c>
      <c r="I51" s="99">
        <v>40523</v>
      </c>
      <c r="J51" s="99" t="s">
        <v>96</v>
      </c>
      <c r="K51" s="90">
        <v>10.33</v>
      </c>
      <c r="L51" s="99"/>
      <c r="M51" s="90">
        <v>357</v>
      </c>
      <c r="N51" s="90">
        <v>15.27</v>
      </c>
      <c r="O51" s="27"/>
      <c r="P51" s="27"/>
      <c r="Q51" s="116"/>
      <c r="R51" s="100"/>
      <c r="S51" s="100"/>
      <c r="T51" s="100"/>
      <c r="U51" s="100"/>
      <c r="V51" s="100"/>
      <c r="W51" s="100"/>
      <c r="X51" s="100"/>
      <c r="Y51" s="100"/>
      <c r="Z51" s="100"/>
    </row>
    <row r="52" spans="1:26" s="101" customFormat="1" x14ac:dyDescent="0.25">
      <c r="A52" s="47">
        <f t="shared" si="0"/>
        <v>4</v>
      </c>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30.8566</v>
      </c>
      <c r="L57" s="104">
        <f t="shared" si="1"/>
        <v>0</v>
      </c>
      <c r="M57" s="114">
        <f t="shared" si="1"/>
        <v>717</v>
      </c>
      <c r="N57" s="104">
        <f t="shared" si="1"/>
        <v>15.27</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30.8566</v>
      </c>
      <c r="D61" s="200" t="s">
        <v>110</v>
      </c>
      <c r="E61" s="200"/>
      <c r="F61" s="32"/>
      <c r="G61" s="32"/>
      <c r="H61" s="32"/>
      <c r="I61" s="32"/>
      <c r="J61" s="32"/>
      <c r="K61" s="32"/>
      <c r="L61" s="32"/>
      <c r="M61" s="32"/>
    </row>
    <row r="62" spans="1:26" s="30" customFormat="1" ht="30" customHeight="1" x14ac:dyDescent="0.25">
      <c r="B62" s="59" t="s">
        <v>25</v>
      </c>
      <c r="C62" s="60">
        <f>+M57</f>
        <v>717</v>
      </c>
      <c r="D62" s="200"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30" x14ac:dyDescent="0.25">
      <c r="B69" s="3" t="s">
        <v>746</v>
      </c>
      <c r="C69" s="3" t="s">
        <v>114</v>
      </c>
      <c r="D69" s="86" t="s">
        <v>971</v>
      </c>
      <c r="E69" s="5">
        <v>180</v>
      </c>
      <c r="F69" s="201">
        <v>40285361</v>
      </c>
      <c r="G69" s="4"/>
      <c r="H69" s="4"/>
      <c r="I69" s="85"/>
      <c r="J69" s="85" t="s">
        <v>95</v>
      </c>
      <c r="K69" s="109" t="s">
        <v>95</v>
      </c>
      <c r="L69" s="109" t="s">
        <v>95</v>
      </c>
      <c r="M69" s="109" t="s">
        <v>95</v>
      </c>
      <c r="N69" s="109"/>
      <c r="O69" s="457"/>
      <c r="P69" s="458"/>
      <c r="Q69" s="109"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t="s">
        <v>603</v>
      </c>
      <c r="D87" s="69" t="s">
        <v>972</v>
      </c>
      <c r="E87" s="69">
        <v>32883007</v>
      </c>
      <c r="F87" s="69" t="s">
        <v>355</v>
      </c>
      <c r="G87" s="69" t="s">
        <v>116</v>
      </c>
      <c r="H87" s="138">
        <v>39430</v>
      </c>
      <c r="I87" s="5"/>
      <c r="J87" s="69" t="s">
        <v>973</v>
      </c>
      <c r="K87" s="69" t="s">
        <v>974</v>
      </c>
      <c r="L87" s="69" t="s">
        <v>975</v>
      </c>
      <c r="M87" s="109" t="s">
        <v>95</v>
      </c>
      <c r="N87" s="109" t="s">
        <v>95</v>
      </c>
      <c r="O87" s="109" t="s">
        <v>95</v>
      </c>
      <c r="P87" s="463"/>
      <c r="Q87" s="463"/>
    </row>
    <row r="88" spans="2:17" ht="33.6" customHeight="1" x14ac:dyDescent="0.25">
      <c r="B88" s="190" t="s">
        <v>220</v>
      </c>
      <c r="C88" s="190" t="s">
        <v>603</v>
      </c>
      <c r="D88" s="3" t="s">
        <v>976</v>
      </c>
      <c r="E88" s="3">
        <v>1140836206</v>
      </c>
      <c r="F88" s="3" t="s">
        <v>192</v>
      </c>
      <c r="G88" s="3" t="s">
        <v>117</v>
      </c>
      <c r="H88" s="125">
        <v>41449</v>
      </c>
      <c r="I88" s="5"/>
      <c r="J88" s="69" t="s">
        <v>977</v>
      </c>
      <c r="K88" s="69" t="s">
        <v>978</v>
      </c>
      <c r="L88" s="85" t="s">
        <v>192</v>
      </c>
      <c r="M88" s="109" t="s">
        <v>95</v>
      </c>
      <c r="N88" s="109" t="s">
        <v>95</v>
      </c>
      <c r="O88" s="109" t="s">
        <v>95</v>
      </c>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30" x14ac:dyDescent="0.25">
      <c r="A105" s="47">
        <v>1</v>
      </c>
      <c r="B105" s="50" t="s">
        <v>979</v>
      </c>
      <c r="C105" s="103" t="s">
        <v>980</v>
      </c>
      <c r="D105" s="102" t="s">
        <v>980</v>
      </c>
      <c r="E105" s="97" t="s">
        <v>981</v>
      </c>
      <c r="F105" s="98" t="s">
        <v>95</v>
      </c>
      <c r="G105" s="240">
        <v>0.11119999999999999</v>
      </c>
      <c r="H105" s="105">
        <v>40583</v>
      </c>
      <c r="I105" s="105">
        <v>40886</v>
      </c>
      <c r="J105" s="99" t="s">
        <v>96</v>
      </c>
      <c r="K105" s="155">
        <v>10</v>
      </c>
      <c r="L105" s="99"/>
      <c r="M105" s="90">
        <v>25</v>
      </c>
      <c r="N105" s="90">
        <f>+M105*G105</f>
        <v>2.78</v>
      </c>
      <c r="O105" s="27">
        <v>368095354</v>
      </c>
      <c r="P105" s="27"/>
      <c r="Q105" s="116"/>
      <c r="R105" s="100"/>
      <c r="S105" s="100"/>
      <c r="T105" s="100"/>
      <c r="U105" s="100"/>
      <c r="V105" s="100"/>
      <c r="W105" s="100"/>
      <c r="X105" s="100"/>
      <c r="Y105" s="100"/>
      <c r="Z105" s="100"/>
    </row>
    <row r="106" spans="1:26" s="101" customFormat="1" x14ac:dyDescent="0.25">
      <c r="A106" s="47">
        <f>+A105+1</f>
        <v>2</v>
      </c>
      <c r="B106" s="102"/>
      <c r="C106" s="103"/>
      <c r="D106" s="102"/>
      <c r="E106" s="97"/>
      <c r="F106" s="98"/>
      <c r="G106" s="98"/>
      <c r="H106" s="98"/>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10</v>
      </c>
      <c r="L113" s="104">
        <f t="shared" si="3"/>
        <v>0</v>
      </c>
      <c r="M113" s="114">
        <f t="shared" si="3"/>
        <v>25</v>
      </c>
      <c r="N113" s="104">
        <f t="shared" si="3"/>
        <v>2.78</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10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20</v>
      </c>
      <c r="E119" s="467">
        <f>+D119+D120+D121</f>
        <v>20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982</v>
      </c>
      <c r="D127" s="69"/>
      <c r="E127" s="69"/>
      <c r="F127" s="69"/>
      <c r="G127" s="69"/>
      <c r="H127" s="138"/>
      <c r="I127" s="5"/>
      <c r="J127" s="69"/>
      <c r="K127" s="69"/>
      <c r="L127" s="69"/>
      <c r="M127" s="109"/>
      <c r="N127" s="109"/>
      <c r="O127" s="109"/>
      <c r="P127" s="463"/>
      <c r="Q127" s="463"/>
    </row>
    <row r="128" spans="1:17" ht="60.75" customHeight="1" x14ac:dyDescent="0.25">
      <c r="B128" s="190" t="s">
        <v>92</v>
      </c>
      <c r="C128" s="190" t="s">
        <v>982</v>
      </c>
      <c r="D128" s="3"/>
      <c r="E128" s="3"/>
      <c r="F128" s="3"/>
      <c r="G128" s="3"/>
      <c r="H128" s="3"/>
      <c r="I128" s="5"/>
      <c r="J128" s="1"/>
      <c r="K128" s="86"/>
      <c r="L128" s="85"/>
      <c r="M128" s="109"/>
      <c r="N128" s="109"/>
      <c r="O128" s="109"/>
      <c r="P128" s="457"/>
      <c r="Q128" s="458"/>
    </row>
    <row r="129" spans="2:17" ht="33.6" customHeight="1" x14ac:dyDescent="0.25">
      <c r="B129" s="190" t="s">
        <v>93</v>
      </c>
      <c r="C129" s="190" t="s">
        <v>982</v>
      </c>
      <c r="D129" s="69" t="s">
        <v>983</v>
      </c>
      <c r="E129" s="3">
        <v>1045697412</v>
      </c>
      <c r="F129" s="3" t="s">
        <v>423</v>
      </c>
      <c r="G129" s="3" t="s">
        <v>116</v>
      </c>
      <c r="H129" s="125">
        <v>41942</v>
      </c>
      <c r="I129" s="5"/>
      <c r="J129" s="1"/>
      <c r="K129" s="85"/>
      <c r="L129" s="85"/>
      <c r="M129" s="109" t="s">
        <v>95</v>
      </c>
      <c r="N129" s="109" t="s">
        <v>95</v>
      </c>
      <c r="O129" s="109" t="s">
        <v>95</v>
      </c>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9" customHeight="1" x14ac:dyDescent="0.2">
      <c r="B134" s="470" t="s">
        <v>51</v>
      </c>
      <c r="C134" s="6" t="s">
        <v>89</v>
      </c>
      <c r="D134" s="193">
        <v>25</v>
      </c>
      <c r="E134" s="193"/>
      <c r="F134" s="471">
        <f>+E134+E135+E136</f>
        <v>10</v>
      </c>
      <c r="G134" s="83"/>
    </row>
    <row r="135" spans="2:17" ht="96" customHeight="1" x14ac:dyDescent="0.2">
      <c r="B135" s="470"/>
      <c r="C135" s="6" t="s">
        <v>90</v>
      </c>
      <c r="D135" s="197">
        <v>25</v>
      </c>
      <c r="E135" s="193"/>
      <c r="F135" s="472"/>
      <c r="G135" s="83"/>
    </row>
    <row r="136" spans="2:17" ht="69" customHeight="1" x14ac:dyDescent="0.2">
      <c r="B136" s="470"/>
      <c r="C136" s="6" t="s">
        <v>91</v>
      </c>
      <c r="D136" s="193">
        <v>10</v>
      </c>
      <c r="E136" s="193">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f>+E119</f>
        <v>20</v>
      </c>
      <c r="E144" s="446">
        <f>+D144+D145</f>
        <v>30</v>
      </c>
    </row>
    <row r="145" spans="2:5" ht="42.75" x14ac:dyDescent="0.25">
      <c r="B145" s="93" t="s">
        <v>58</v>
      </c>
      <c r="C145" s="94">
        <v>60</v>
      </c>
      <c r="D145" s="193">
        <f>+F134</f>
        <v>10</v>
      </c>
      <c r="E145" s="447"/>
    </row>
  </sheetData>
  <mergeCells count="44">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36" zoomScale="110" zoomScaleNormal="110" workbookViewId="0">
      <selection activeCell="B160" sqref="B160"/>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2328</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2329</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28</v>
      </c>
      <c r="E15" s="36">
        <v>525102434</v>
      </c>
      <c r="F15" s="212">
        <v>193</v>
      </c>
      <c r="G15" s="81"/>
      <c r="I15" s="39"/>
      <c r="J15" s="39"/>
      <c r="K15" s="39"/>
      <c r="L15" s="39"/>
      <c r="M15" s="39"/>
      <c r="N15" s="96"/>
    </row>
    <row r="16" spans="2:16" x14ac:dyDescent="0.25">
      <c r="B16" s="443"/>
      <c r="C16" s="443"/>
      <c r="D16" s="427"/>
      <c r="E16" s="36"/>
      <c r="F16" s="237"/>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525102434</v>
      </c>
      <c r="F22" s="212">
        <f>SUM(F15:F21)</f>
        <v>193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154.4</v>
      </c>
      <c r="D24" s="42"/>
      <c r="E24" s="45">
        <f>E22</f>
        <v>525102434</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c r="D30" s="422" t="s">
        <v>110</v>
      </c>
      <c r="E30" s="92"/>
      <c r="F30" s="92"/>
      <c r="G30" s="92"/>
      <c r="H30" s="92"/>
      <c r="I30" s="95"/>
      <c r="J30" s="95"/>
      <c r="K30" s="95"/>
      <c r="L30" s="95"/>
      <c r="M30" s="95"/>
      <c r="N30" s="96"/>
    </row>
    <row r="31" spans="1:14" x14ac:dyDescent="0.25">
      <c r="A31" s="87"/>
      <c r="B31" s="109" t="s">
        <v>98</v>
      </c>
      <c r="C31" s="422"/>
      <c r="D31" s="422" t="s">
        <v>110</v>
      </c>
      <c r="E31" s="92"/>
      <c r="F31" s="92"/>
      <c r="G31" s="92"/>
      <c r="H31" s="92"/>
      <c r="I31" s="95"/>
      <c r="J31" s="95"/>
      <c r="K31" s="95"/>
      <c r="L31" s="95"/>
      <c r="M31" s="95"/>
      <c r="N31" s="96"/>
    </row>
    <row r="32" spans="1:14" x14ac:dyDescent="0.25">
      <c r="A32" s="87"/>
      <c r="B32" s="109" t="s">
        <v>99</v>
      </c>
      <c r="C32" s="422" t="s">
        <v>110</v>
      </c>
      <c r="D32" s="422"/>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v>0</v>
      </c>
      <c r="E40" s="446">
        <f>+D40+D41</f>
        <v>0</v>
      </c>
      <c r="F40" s="92"/>
      <c r="G40" s="92"/>
      <c r="H40" s="92"/>
      <c r="I40" s="95"/>
      <c r="J40" s="95"/>
      <c r="K40" s="95"/>
      <c r="L40" s="95"/>
      <c r="M40" s="95"/>
      <c r="N40" s="96"/>
    </row>
    <row r="41" spans="1:17" ht="42.75" x14ac:dyDescent="0.25">
      <c r="A41" s="87"/>
      <c r="B41" s="93" t="s">
        <v>103</v>
      </c>
      <c r="C41" s="94">
        <v>60</v>
      </c>
      <c r="D41" s="422"/>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c r="C49" s="103" t="s">
        <v>2328</v>
      </c>
      <c r="D49" s="102" t="s">
        <v>2330</v>
      </c>
      <c r="E49" s="124">
        <v>113</v>
      </c>
      <c r="F49" s="98" t="s">
        <v>95</v>
      </c>
      <c r="G49" s="98"/>
      <c r="H49" s="105">
        <v>41298</v>
      </c>
      <c r="I49" s="99">
        <v>41639</v>
      </c>
      <c r="J49" s="99" t="s">
        <v>96</v>
      </c>
      <c r="K49" s="90">
        <f t="shared" ref="K49" si="0">(I49-H49)/30</f>
        <v>11.366666666666667</v>
      </c>
      <c r="L49" s="99"/>
      <c r="M49" s="155">
        <v>1200</v>
      </c>
      <c r="N49" s="90"/>
      <c r="O49" s="27">
        <v>1036671104</v>
      </c>
      <c r="P49" s="522">
        <v>57</v>
      </c>
      <c r="Q49" s="116"/>
      <c r="R49" s="100"/>
      <c r="S49" s="100"/>
      <c r="T49" s="100"/>
      <c r="U49" s="100"/>
      <c r="V49" s="100"/>
      <c r="W49" s="100"/>
      <c r="X49" s="100"/>
      <c r="Y49" s="100"/>
      <c r="Z49" s="100"/>
    </row>
    <row r="50" spans="1:26" s="101" customFormat="1" x14ac:dyDescent="0.25">
      <c r="A50" s="47">
        <f>+A49+1</f>
        <v>2</v>
      </c>
      <c r="B50" s="102"/>
      <c r="C50" s="103"/>
      <c r="D50" s="102"/>
      <c r="E50" s="124"/>
      <c r="F50" s="98"/>
      <c r="G50" s="97"/>
      <c r="H50" s="105"/>
      <c r="I50" s="99"/>
      <c r="J50" s="99"/>
      <c r="K50" s="90"/>
      <c r="L50" s="99"/>
      <c r="M50" s="90"/>
      <c r="N50" s="90"/>
      <c r="O50" s="27"/>
      <c r="P50" s="27"/>
      <c r="Q50" s="116"/>
      <c r="R50" s="100"/>
      <c r="S50" s="100"/>
      <c r="T50" s="100"/>
      <c r="U50" s="100"/>
      <c r="V50" s="100"/>
      <c r="W50" s="100"/>
      <c r="X50" s="100"/>
      <c r="Y50" s="100"/>
      <c r="Z50" s="100"/>
    </row>
    <row r="51" spans="1:26" s="101" customFormat="1" x14ac:dyDescent="0.25">
      <c r="A51" s="47">
        <f t="shared" ref="A51:A56" si="1">+A50+1</f>
        <v>3</v>
      </c>
      <c r="B51" s="102"/>
      <c r="C51" s="103"/>
      <c r="D51" s="102"/>
      <c r="E51" s="124"/>
      <c r="F51" s="98"/>
      <c r="G51" s="98"/>
      <c r="H51" s="105"/>
      <c r="I51" s="99"/>
      <c r="J51" s="99"/>
      <c r="K51" s="90"/>
      <c r="L51" s="99"/>
      <c r="M51" s="90"/>
      <c r="N51" s="90"/>
      <c r="O51" s="27"/>
      <c r="P51" s="27"/>
      <c r="Q51" s="116"/>
      <c r="R51" s="100"/>
      <c r="S51" s="100"/>
      <c r="T51" s="100"/>
      <c r="U51" s="100"/>
      <c r="V51" s="100"/>
      <c r="W51" s="100"/>
      <c r="X51" s="100"/>
      <c r="Y51" s="100"/>
      <c r="Z51" s="100"/>
    </row>
    <row r="52" spans="1:26" s="101" customFormat="1" x14ac:dyDescent="0.25">
      <c r="A52" s="47">
        <f t="shared" si="1"/>
        <v>4</v>
      </c>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1"/>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11.366666666666667</v>
      </c>
      <c r="L57" s="104">
        <f t="shared" si="2"/>
        <v>0</v>
      </c>
      <c r="M57" s="114">
        <f t="shared" si="2"/>
        <v>1200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f>+K57</f>
        <v>11.366666666666667</v>
      </c>
      <c r="D61" s="430"/>
      <c r="E61" s="430" t="s">
        <v>110</v>
      </c>
      <c r="F61" s="32"/>
      <c r="G61" s="32"/>
      <c r="H61" s="32"/>
      <c r="I61" s="32"/>
      <c r="J61" s="32"/>
      <c r="K61" s="32"/>
      <c r="L61" s="32"/>
      <c r="M61" s="32"/>
    </row>
    <row r="62" spans="1:26" s="30" customFormat="1" ht="30" customHeight="1" x14ac:dyDescent="0.25">
      <c r="B62" s="59" t="s">
        <v>25</v>
      </c>
      <c r="C62" s="60">
        <f>+M57</f>
        <v>1200</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30" x14ac:dyDescent="0.25">
      <c r="B69" s="419" t="s">
        <v>2057</v>
      </c>
      <c r="C69" s="419" t="s">
        <v>2057</v>
      </c>
      <c r="D69" s="431"/>
      <c r="E69" s="4">
        <v>193</v>
      </c>
      <c r="F69" s="4"/>
      <c r="G69" s="4"/>
      <c r="H69" s="4"/>
      <c r="I69" s="4"/>
      <c r="J69" s="4"/>
      <c r="K69" s="422"/>
      <c r="L69" s="422"/>
      <c r="M69" s="422"/>
      <c r="N69" s="422"/>
      <c r="O69" s="461" t="s">
        <v>2331</v>
      </c>
      <c r="P69" s="462"/>
      <c r="Q69" s="422"/>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22"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45" x14ac:dyDescent="0.25">
      <c r="A105" s="47">
        <v>1</v>
      </c>
      <c r="B105" s="102"/>
      <c r="C105" s="103"/>
      <c r="D105" s="102"/>
      <c r="E105" s="155"/>
      <c r="F105" s="97"/>
      <c r="G105" s="115"/>
      <c r="H105" s="105"/>
      <c r="I105" s="99"/>
      <c r="J105" s="99"/>
      <c r="K105" s="155"/>
      <c r="L105" s="99"/>
      <c r="M105" s="90"/>
      <c r="N105" s="90"/>
      <c r="O105" s="27"/>
      <c r="P105" s="27"/>
      <c r="Q105" s="116" t="s">
        <v>2332</v>
      </c>
      <c r="R105" s="100"/>
      <c r="S105" s="100"/>
      <c r="T105" s="100"/>
      <c r="U105" s="100"/>
      <c r="V105" s="100"/>
      <c r="W105" s="100"/>
      <c r="X105" s="100"/>
      <c r="Y105" s="100"/>
      <c r="Z105" s="100"/>
    </row>
    <row r="106" spans="1:26" s="101" customFormat="1" x14ac:dyDescent="0.25">
      <c r="A106" s="47">
        <f>+A105+1</f>
        <v>2</v>
      </c>
      <c r="B106" s="102"/>
      <c r="C106" s="103"/>
      <c r="D106" s="102"/>
      <c r="E106" s="155"/>
      <c r="F106" s="98"/>
      <c r="G106" s="97"/>
      <c r="H106" s="105"/>
      <c r="I106" s="99"/>
      <c r="J106" s="99"/>
      <c r="K106" s="155"/>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2" si="3">+A106+1</f>
        <v>3</v>
      </c>
      <c r="B107" s="102"/>
      <c r="C107" s="103"/>
      <c r="D107" s="102"/>
      <c r="E107" s="155"/>
      <c r="F107" s="98"/>
      <c r="G107" s="97"/>
      <c r="H107" s="105"/>
      <c r="I107" s="99"/>
      <c r="J107" s="99"/>
      <c r="K107" s="155"/>
      <c r="L107" s="99"/>
      <c r="M107" s="90"/>
      <c r="N107" s="90"/>
      <c r="O107" s="27"/>
      <c r="P107" s="27"/>
      <c r="Q107" s="116"/>
      <c r="R107" s="100"/>
      <c r="S107" s="100"/>
      <c r="T107" s="100"/>
      <c r="U107" s="100"/>
      <c r="V107" s="100"/>
      <c r="W107" s="100"/>
      <c r="X107" s="100"/>
      <c r="Y107" s="100"/>
      <c r="Z107" s="100"/>
    </row>
    <row r="108" spans="1:26" s="101" customFormat="1" x14ac:dyDescent="0.25">
      <c r="A108" s="47">
        <f t="shared" si="3"/>
        <v>4</v>
      </c>
      <c r="B108" s="102"/>
      <c r="C108" s="103"/>
      <c r="D108" s="102"/>
      <c r="E108" s="155"/>
      <c r="F108" s="98"/>
      <c r="G108" s="98"/>
      <c r="H108" s="105"/>
      <c r="I108" s="99"/>
      <c r="J108" s="99"/>
      <c r="K108" s="155"/>
      <c r="L108" s="99"/>
      <c r="M108" s="90"/>
      <c r="N108" s="90"/>
      <c r="O108" s="27"/>
      <c r="P108" s="27"/>
      <c r="Q108" s="116"/>
      <c r="R108" s="100"/>
      <c r="S108" s="100"/>
      <c r="T108" s="100"/>
      <c r="U108" s="100"/>
      <c r="V108" s="100"/>
      <c r="W108" s="100"/>
      <c r="X108" s="100"/>
      <c r="Y108" s="100"/>
      <c r="Z108" s="100"/>
    </row>
    <row r="109" spans="1:26" s="101" customFormat="1" x14ac:dyDescent="0.25">
      <c r="A109" s="47">
        <f t="shared" si="3"/>
        <v>5</v>
      </c>
      <c r="B109" s="102"/>
      <c r="C109" s="103"/>
      <c r="D109" s="102"/>
      <c r="E109" s="155"/>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3"/>
        <v>6</v>
      </c>
      <c r="B110" s="102"/>
      <c r="C110" s="103"/>
      <c r="D110" s="102"/>
      <c r="E110" s="155"/>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3"/>
        <v>7</v>
      </c>
      <c r="B111" s="102"/>
      <c r="C111" s="103"/>
      <c r="D111" s="102"/>
      <c r="E111" s="155"/>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3"/>
        <v>8</v>
      </c>
      <c r="B112" s="102"/>
      <c r="C112" s="103"/>
      <c r="D112" s="102"/>
      <c r="E112" s="155"/>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8" s="101" customFormat="1" x14ac:dyDescent="0.25">
      <c r="A113" s="47"/>
      <c r="B113" s="50" t="s">
        <v>16</v>
      </c>
      <c r="C113" s="103"/>
      <c r="D113" s="102"/>
      <c r="E113" s="155"/>
      <c r="F113" s="98"/>
      <c r="G113" s="98"/>
      <c r="H113" s="98"/>
      <c r="I113" s="99"/>
      <c r="J113" s="99"/>
      <c r="K113" s="104">
        <f t="shared" ref="K113:N113" si="4">SUM(K105:K112)</f>
        <v>0</v>
      </c>
      <c r="L113" s="104">
        <f t="shared" si="4"/>
        <v>0</v>
      </c>
      <c r="M113" s="114">
        <f t="shared" si="4"/>
        <v>0</v>
      </c>
      <c r="N113" s="104">
        <f t="shared" si="4"/>
        <v>0</v>
      </c>
      <c r="O113" s="27"/>
      <c r="P113" s="27"/>
      <c r="Q113" s="117"/>
    </row>
    <row r="114" spans="1:18" x14ac:dyDescent="0.25">
      <c r="B114" s="30"/>
      <c r="C114" s="30"/>
      <c r="D114" s="30"/>
      <c r="E114" s="31"/>
      <c r="F114" s="30"/>
      <c r="G114" s="30"/>
      <c r="H114" s="30"/>
      <c r="I114" s="30"/>
      <c r="J114" s="30"/>
      <c r="K114" s="30"/>
      <c r="L114" s="30"/>
      <c r="M114" s="30"/>
      <c r="N114" s="30"/>
      <c r="O114" s="30"/>
      <c r="P114" s="30"/>
    </row>
    <row r="115" spans="1:18" ht="18.75" x14ac:dyDescent="0.25">
      <c r="B115" s="59" t="s">
        <v>32</v>
      </c>
      <c r="C115" s="73"/>
      <c r="H115" s="32"/>
      <c r="I115" s="32"/>
      <c r="J115" s="32"/>
      <c r="K115" s="32"/>
      <c r="L115" s="32"/>
      <c r="M115" s="32"/>
      <c r="N115" s="30"/>
      <c r="O115" s="30"/>
      <c r="P115" s="30"/>
    </row>
    <row r="117" spans="1:18" ht="15.75" thickBot="1" x14ac:dyDescent="0.3"/>
    <row r="118" spans="1:18" ht="37.15" customHeight="1" thickBot="1" x14ac:dyDescent="0.3">
      <c r="B118" s="76" t="s">
        <v>47</v>
      </c>
      <c r="C118" s="77" t="s">
        <v>48</v>
      </c>
      <c r="D118" s="76" t="s">
        <v>49</v>
      </c>
      <c r="E118" s="77" t="s">
        <v>53</v>
      </c>
    </row>
    <row r="119" spans="1:18" ht="41.45" customHeight="1" x14ac:dyDescent="0.25">
      <c r="B119" s="67" t="s">
        <v>86</v>
      </c>
      <c r="C119" s="70">
        <v>20</v>
      </c>
      <c r="D119" s="70">
        <v>0</v>
      </c>
      <c r="E119" s="467">
        <f>+D119+D120+D121</f>
        <v>0</v>
      </c>
    </row>
    <row r="120" spans="1:18" x14ac:dyDescent="0.25">
      <c r="B120" s="67" t="s">
        <v>87</v>
      </c>
      <c r="C120" s="430">
        <v>30</v>
      </c>
      <c r="D120" s="422">
        <v>0</v>
      </c>
      <c r="E120" s="468"/>
    </row>
    <row r="121" spans="1:18" ht="15.75" thickBot="1" x14ac:dyDescent="0.3">
      <c r="B121" s="67" t="s">
        <v>88</v>
      </c>
      <c r="C121" s="72">
        <v>40</v>
      </c>
      <c r="D121" s="72">
        <v>0</v>
      </c>
      <c r="E121" s="469"/>
    </row>
    <row r="123" spans="1:18" ht="15.75" thickBot="1" x14ac:dyDescent="0.3"/>
    <row r="124" spans="1:18" ht="27" thickBot="1" x14ac:dyDescent="0.3">
      <c r="B124" s="449" t="s">
        <v>50</v>
      </c>
      <c r="C124" s="450"/>
      <c r="D124" s="450"/>
      <c r="E124" s="450"/>
      <c r="F124" s="450"/>
      <c r="G124" s="450"/>
      <c r="H124" s="450"/>
      <c r="I124" s="450"/>
      <c r="J124" s="450"/>
      <c r="K124" s="450"/>
      <c r="L124" s="450"/>
      <c r="M124" s="450"/>
      <c r="N124" s="451"/>
    </row>
    <row r="126" spans="1:18"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8" ht="60.75" customHeight="1" x14ac:dyDescent="0.25">
      <c r="B127" s="190" t="s">
        <v>510</v>
      </c>
      <c r="C127" s="273"/>
      <c r="D127" s="191"/>
      <c r="E127" s="191"/>
      <c r="F127" s="191"/>
      <c r="G127" s="191"/>
      <c r="H127" s="191"/>
      <c r="I127" s="4"/>
      <c r="J127" s="191" t="s">
        <v>482</v>
      </c>
      <c r="K127" s="144" t="s">
        <v>527</v>
      </c>
      <c r="L127" s="4" t="s">
        <v>528</v>
      </c>
      <c r="M127" s="422"/>
      <c r="N127" s="422" t="s">
        <v>95</v>
      </c>
      <c r="O127" s="422" t="s">
        <v>95</v>
      </c>
      <c r="P127" s="463"/>
      <c r="Q127" s="463"/>
      <c r="R127" s="95"/>
    </row>
    <row r="128" spans="1:18" ht="60.75" customHeight="1" x14ac:dyDescent="0.25">
      <c r="B128" s="190" t="s">
        <v>92</v>
      </c>
      <c r="C128" s="273"/>
      <c r="D128" s="191"/>
      <c r="E128" s="191"/>
      <c r="F128" s="191"/>
      <c r="G128" s="191"/>
      <c r="H128" s="191"/>
      <c r="I128" s="4"/>
      <c r="J128" s="191"/>
      <c r="K128" s="144"/>
      <c r="L128" s="4"/>
      <c r="M128" s="422"/>
      <c r="N128" s="422" t="s">
        <v>95</v>
      </c>
      <c r="O128" s="422" t="s">
        <v>95</v>
      </c>
      <c r="P128" s="422"/>
      <c r="Q128" s="422"/>
      <c r="R128" s="95"/>
    </row>
    <row r="129" spans="2:18" ht="33.6" customHeight="1" x14ac:dyDescent="0.25">
      <c r="B129" s="190" t="s">
        <v>93</v>
      </c>
      <c r="C129" s="273"/>
      <c r="D129" s="191"/>
      <c r="E129" s="191"/>
      <c r="F129" s="191"/>
      <c r="G129" s="191"/>
      <c r="H129" s="191"/>
      <c r="I129" s="4"/>
      <c r="J129" s="191"/>
      <c r="K129" s="4"/>
      <c r="L129" s="4"/>
      <c r="M129" s="422"/>
      <c r="N129" s="422" t="s">
        <v>95</v>
      </c>
      <c r="O129" s="422" t="s">
        <v>95</v>
      </c>
      <c r="P129" s="463"/>
      <c r="Q129" s="463"/>
      <c r="R129" s="95"/>
    </row>
    <row r="132" spans="2:18" ht="15.75" thickBot="1" x14ac:dyDescent="0.3"/>
    <row r="133" spans="2:18" ht="54" customHeight="1" x14ac:dyDescent="0.25">
      <c r="B133" s="112" t="s">
        <v>33</v>
      </c>
      <c r="C133" s="112" t="s">
        <v>47</v>
      </c>
      <c r="D133" s="108" t="s">
        <v>48</v>
      </c>
      <c r="E133" s="112" t="s">
        <v>49</v>
      </c>
      <c r="F133" s="77" t="s">
        <v>54</v>
      </c>
      <c r="G133" s="82"/>
    </row>
    <row r="134" spans="2:18" ht="120.75" customHeight="1" x14ac:dyDescent="0.2">
      <c r="B134" s="470" t="s">
        <v>51</v>
      </c>
      <c r="C134" s="6" t="s">
        <v>89</v>
      </c>
      <c r="D134" s="422">
        <v>25</v>
      </c>
      <c r="E134" s="422"/>
      <c r="F134" s="471">
        <f>+E134+E135+E136</f>
        <v>0</v>
      </c>
      <c r="G134" s="83"/>
    </row>
    <row r="135" spans="2:18" ht="76.150000000000006" customHeight="1" x14ac:dyDescent="0.2">
      <c r="B135" s="470"/>
      <c r="C135" s="6" t="s">
        <v>90</v>
      </c>
      <c r="D135" s="419">
        <v>25</v>
      </c>
      <c r="E135" s="422"/>
      <c r="F135" s="472"/>
      <c r="G135" s="83"/>
    </row>
    <row r="136" spans="2:18" ht="69" customHeight="1" x14ac:dyDescent="0.2">
      <c r="B136" s="470"/>
      <c r="C136" s="6" t="s">
        <v>91</v>
      </c>
      <c r="D136" s="422">
        <v>10</v>
      </c>
      <c r="E136" s="422"/>
      <c r="F136" s="473"/>
      <c r="G136" s="83"/>
    </row>
    <row r="137" spans="2:18" x14ac:dyDescent="0.25">
      <c r="C137" s="92"/>
    </row>
    <row r="140" spans="2:18" x14ac:dyDescent="0.25">
      <c r="B140" s="110" t="s">
        <v>55</v>
      </c>
    </row>
    <row r="143" spans="2:18" x14ac:dyDescent="0.25">
      <c r="B143" s="113" t="s">
        <v>33</v>
      </c>
      <c r="C143" s="113" t="s">
        <v>56</v>
      </c>
      <c r="D143" s="112" t="s">
        <v>49</v>
      </c>
      <c r="E143" s="112" t="s">
        <v>16</v>
      </c>
    </row>
    <row r="144" spans="2:18" ht="28.5" x14ac:dyDescent="0.25">
      <c r="B144" s="93" t="s">
        <v>57</v>
      </c>
      <c r="C144" s="94">
        <v>40</v>
      </c>
      <c r="D144" s="422">
        <v>0</v>
      </c>
      <c r="E144" s="446">
        <f>+D144+D145</f>
        <v>0</v>
      </c>
    </row>
    <row r="145" spans="2:5" ht="42.75" x14ac:dyDescent="0.25">
      <c r="B145" s="93" t="s">
        <v>58</v>
      </c>
      <c r="C145" s="94">
        <v>60</v>
      </c>
      <c r="D145" s="422"/>
      <c r="E145" s="447"/>
    </row>
  </sheetData>
  <mergeCells count="43">
    <mergeCell ref="P129:Q129"/>
    <mergeCell ref="B134:B136"/>
    <mergeCell ref="F134:F136"/>
    <mergeCell ref="E144:E145"/>
    <mergeCell ref="B101:N101"/>
    <mergeCell ref="E119:E121"/>
    <mergeCell ref="B124:N124"/>
    <mergeCell ref="J126:L126"/>
    <mergeCell ref="P126:Q126"/>
    <mergeCell ref="P127:Q127"/>
    <mergeCell ref="P87:Q87"/>
    <mergeCell ref="P88:Q88"/>
    <mergeCell ref="B91:N91"/>
    <mergeCell ref="D94:E94"/>
    <mergeCell ref="D95:E95"/>
    <mergeCell ref="B98:P98"/>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3"/>
  <sheetViews>
    <sheetView topLeftCell="A157" zoomScale="110" zoomScaleNormal="110" workbookViewId="0">
      <selection activeCell="B162" sqref="B16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2328</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2333</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27</v>
      </c>
      <c r="E15" s="36">
        <v>1193572430</v>
      </c>
      <c r="F15" s="212">
        <v>409</v>
      </c>
      <c r="G15" s="81"/>
      <c r="I15" s="39"/>
      <c r="J15" s="39"/>
      <c r="K15" s="39"/>
      <c r="L15" s="39"/>
      <c r="M15" s="39"/>
      <c r="N15" s="96"/>
    </row>
    <row r="16" spans="2:16" x14ac:dyDescent="0.25">
      <c r="B16" s="443"/>
      <c r="C16" s="443"/>
      <c r="D16" s="427"/>
      <c r="E16" s="36"/>
      <c r="F16" s="237"/>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1193572430</v>
      </c>
      <c r="F22" s="212">
        <f>SUM(F15:F21)</f>
        <v>409</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327.2</v>
      </c>
      <c r="D24" s="42"/>
      <c r="E24" s="45">
        <f>E22</f>
        <v>1193572430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c r="D30" s="422" t="s">
        <v>110</v>
      </c>
      <c r="E30" s="92"/>
      <c r="F30" s="92"/>
      <c r="G30" s="92"/>
      <c r="H30" s="92"/>
      <c r="I30" s="95"/>
      <c r="J30" s="95"/>
      <c r="K30" s="95"/>
      <c r="L30" s="95"/>
      <c r="M30" s="95"/>
      <c r="N30" s="96"/>
    </row>
    <row r="31" spans="1:14" x14ac:dyDescent="0.25">
      <c r="A31" s="87"/>
      <c r="B31" s="109" t="s">
        <v>98</v>
      </c>
      <c r="C31" s="422" t="s">
        <v>110</v>
      </c>
      <c r="D31" s="422"/>
      <c r="E31" s="92"/>
      <c r="F31" s="92"/>
      <c r="G31" s="92"/>
      <c r="H31" s="92"/>
      <c r="I31" s="95"/>
      <c r="J31" s="95"/>
      <c r="K31" s="95"/>
      <c r="L31" s="95"/>
      <c r="M31" s="95"/>
      <c r="N31" s="96"/>
    </row>
    <row r="32" spans="1:14" x14ac:dyDescent="0.25">
      <c r="A32" s="87"/>
      <c r="B32" s="109" t="s">
        <v>99</v>
      </c>
      <c r="C32" s="422" t="s">
        <v>110</v>
      </c>
      <c r="D32" s="422"/>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v>0</v>
      </c>
      <c r="E40" s="446">
        <f>+D40+D41</f>
        <v>35</v>
      </c>
      <c r="F40" s="92"/>
      <c r="G40" s="92"/>
      <c r="H40" s="92"/>
      <c r="I40" s="95"/>
      <c r="J40" s="95"/>
      <c r="K40" s="95"/>
      <c r="L40" s="95"/>
      <c r="M40" s="95"/>
      <c r="N40" s="96"/>
    </row>
    <row r="41" spans="1:17" ht="42.75" x14ac:dyDescent="0.25">
      <c r="A41" s="87"/>
      <c r="B41" s="93" t="s">
        <v>103</v>
      </c>
      <c r="C41" s="94">
        <v>60</v>
      </c>
      <c r="D41" s="422">
        <v>35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416" customFormat="1" ht="135" x14ac:dyDescent="0.25">
      <c r="A49" s="47">
        <v>1</v>
      </c>
      <c r="B49" s="102" t="s">
        <v>2328</v>
      </c>
      <c r="C49" s="103" t="s">
        <v>2328</v>
      </c>
      <c r="D49" s="102" t="s">
        <v>2330</v>
      </c>
      <c r="E49" s="124">
        <v>41</v>
      </c>
      <c r="F49" s="98" t="s">
        <v>95</v>
      </c>
      <c r="G49" s="115"/>
      <c r="H49" s="105">
        <v>40920</v>
      </c>
      <c r="I49" s="99">
        <v>41274</v>
      </c>
      <c r="J49" s="99" t="s">
        <v>96</v>
      </c>
      <c r="K49" s="90">
        <f>(I49-H49)/30</f>
        <v>11.8</v>
      </c>
      <c r="L49" s="99"/>
      <c r="M49" s="155">
        <v>1950</v>
      </c>
      <c r="N49" s="90"/>
      <c r="O49" s="404">
        <v>434304000</v>
      </c>
      <c r="P49" s="522">
        <v>58</v>
      </c>
      <c r="Q49" s="332" t="s">
        <v>2334</v>
      </c>
      <c r="R49" s="415"/>
      <c r="S49" s="415"/>
      <c r="T49" s="415"/>
      <c r="U49" s="415"/>
      <c r="V49" s="415"/>
      <c r="W49" s="415"/>
      <c r="X49" s="415"/>
      <c r="Y49" s="415"/>
      <c r="Z49" s="415"/>
    </row>
    <row r="50" spans="1:26" s="101" customFormat="1" ht="30" x14ac:dyDescent="0.25">
      <c r="A50" s="47">
        <f>+A49+1</f>
        <v>2</v>
      </c>
      <c r="B50" s="102"/>
      <c r="C50" s="103" t="s">
        <v>2328</v>
      </c>
      <c r="D50" s="102" t="s">
        <v>2330</v>
      </c>
      <c r="E50" s="124">
        <v>26</v>
      </c>
      <c r="F50" s="98" t="s">
        <v>95</v>
      </c>
      <c r="G50" s="97"/>
      <c r="H50" s="105">
        <v>40057</v>
      </c>
      <c r="I50" s="99">
        <v>40178</v>
      </c>
      <c r="J50" s="99" t="s">
        <v>96</v>
      </c>
      <c r="K50" s="90">
        <f t="shared" ref="K50:K56" si="0">(I50-H50)/30</f>
        <v>4.0333333333333332</v>
      </c>
      <c r="L50" s="99"/>
      <c r="M50" s="155">
        <v>1250</v>
      </c>
      <c r="N50" s="90"/>
      <c r="O50" s="27">
        <v>252315000</v>
      </c>
      <c r="P50" s="522">
        <v>59</v>
      </c>
      <c r="Q50" s="116"/>
      <c r="R50" s="100"/>
      <c r="S50" s="100"/>
      <c r="T50" s="100"/>
      <c r="U50" s="100"/>
      <c r="V50" s="100"/>
      <c r="W50" s="100"/>
      <c r="X50" s="100"/>
      <c r="Y50" s="100"/>
      <c r="Z50" s="100"/>
    </row>
    <row r="51" spans="1:26" s="101" customFormat="1" x14ac:dyDescent="0.25">
      <c r="A51" s="47"/>
      <c r="B51" s="102"/>
      <c r="C51" s="103"/>
      <c r="D51" s="102"/>
      <c r="E51" s="124"/>
      <c r="F51" s="98"/>
      <c r="G51" s="98"/>
      <c r="H51" s="105"/>
      <c r="I51" s="99"/>
      <c r="J51" s="99"/>
      <c r="K51" s="90"/>
      <c r="L51" s="99"/>
      <c r="M51" s="155"/>
      <c r="N51" s="90"/>
      <c r="O51" s="27"/>
      <c r="P51" s="522"/>
      <c r="Q51" s="116"/>
      <c r="R51" s="100"/>
      <c r="S51" s="100"/>
      <c r="T51" s="100"/>
      <c r="U51" s="100"/>
      <c r="V51" s="100"/>
      <c r="W51" s="100"/>
      <c r="X51" s="100"/>
      <c r="Y51" s="100"/>
      <c r="Z51" s="100"/>
    </row>
    <row r="52" spans="1:26" s="101" customFormat="1" x14ac:dyDescent="0.25">
      <c r="A52" s="47">
        <f t="shared" ref="A52:A56" si="1">+A51+1</f>
        <v>1</v>
      </c>
      <c r="B52" s="102"/>
      <c r="C52" s="103"/>
      <c r="D52" s="102"/>
      <c r="E52" s="97"/>
      <c r="F52" s="98"/>
      <c r="G52" s="98"/>
      <c r="H52" s="98"/>
      <c r="I52" s="99"/>
      <c r="J52" s="99"/>
      <c r="K52" s="90">
        <f t="shared" si="0"/>
        <v>0</v>
      </c>
      <c r="L52" s="99"/>
      <c r="M52" s="155"/>
      <c r="N52" s="90"/>
      <c r="O52" s="27"/>
      <c r="P52" s="27"/>
      <c r="Q52" s="116"/>
      <c r="R52" s="100"/>
      <c r="S52" s="100"/>
      <c r="T52" s="100"/>
      <c r="U52" s="100"/>
      <c r="V52" s="100"/>
      <c r="W52" s="100"/>
      <c r="X52" s="100"/>
      <c r="Y52" s="100"/>
      <c r="Z52" s="100"/>
    </row>
    <row r="53" spans="1:26" s="101" customFormat="1" x14ac:dyDescent="0.25">
      <c r="A53" s="47">
        <f t="shared" si="1"/>
        <v>2</v>
      </c>
      <c r="B53" s="102"/>
      <c r="C53" s="103"/>
      <c r="D53" s="102"/>
      <c r="E53" s="97"/>
      <c r="F53" s="98"/>
      <c r="G53" s="98"/>
      <c r="H53" s="98"/>
      <c r="I53" s="99"/>
      <c r="J53" s="99"/>
      <c r="K53" s="90">
        <f t="shared" si="0"/>
        <v>0</v>
      </c>
      <c r="L53" s="99"/>
      <c r="M53" s="155"/>
      <c r="N53" s="90"/>
      <c r="O53" s="27"/>
      <c r="P53" s="27"/>
      <c r="Q53" s="116"/>
      <c r="R53" s="100"/>
      <c r="S53" s="100"/>
      <c r="T53" s="100"/>
      <c r="U53" s="100"/>
      <c r="V53" s="100"/>
      <c r="W53" s="100"/>
      <c r="X53" s="100"/>
      <c r="Y53" s="100"/>
      <c r="Z53" s="100"/>
    </row>
    <row r="54" spans="1:26" s="101" customFormat="1" x14ac:dyDescent="0.25">
      <c r="A54" s="47">
        <f t="shared" si="1"/>
        <v>3</v>
      </c>
      <c r="B54" s="102"/>
      <c r="C54" s="103"/>
      <c r="D54" s="102"/>
      <c r="E54" s="97"/>
      <c r="F54" s="98"/>
      <c r="G54" s="98"/>
      <c r="H54" s="98"/>
      <c r="I54" s="99"/>
      <c r="J54" s="99"/>
      <c r="K54" s="90">
        <f t="shared" si="0"/>
        <v>0</v>
      </c>
      <c r="L54" s="99"/>
      <c r="M54" s="155"/>
      <c r="N54" s="90"/>
      <c r="O54" s="27"/>
      <c r="P54" s="27"/>
      <c r="Q54" s="116"/>
      <c r="R54" s="100"/>
      <c r="S54" s="100"/>
      <c r="T54" s="100"/>
      <c r="U54" s="100"/>
      <c r="V54" s="100"/>
      <c r="W54" s="100"/>
      <c r="X54" s="100"/>
      <c r="Y54" s="100"/>
      <c r="Z54" s="100"/>
    </row>
    <row r="55" spans="1:26" s="101" customFormat="1" x14ac:dyDescent="0.25">
      <c r="A55" s="47">
        <f t="shared" si="1"/>
        <v>4</v>
      </c>
      <c r="B55" s="102"/>
      <c r="C55" s="103"/>
      <c r="D55" s="102"/>
      <c r="E55" s="97"/>
      <c r="F55" s="98"/>
      <c r="G55" s="98"/>
      <c r="H55" s="98"/>
      <c r="I55" s="99"/>
      <c r="J55" s="99"/>
      <c r="K55" s="90">
        <f t="shared" si="0"/>
        <v>0</v>
      </c>
      <c r="L55" s="99"/>
      <c r="M55" s="155"/>
      <c r="N55" s="90"/>
      <c r="O55" s="27"/>
      <c r="P55" s="27"/>
      <c r="Q55" s="116"/>
      <c r="R55" s="100"/>
      <c r="S55" s="100"/>
      <c r="T55" s="100"/>
      <c r="U55" s="100"/>
      <c r="V55" s="100"/>
      <c r="W55" s="100"/>
      <c r="X55" s="100"/>
      <c r="Y55" s="100"/>
      <c r="Z55" s="100"/>
    </row>
    <row r="56" spans="1:26" s="101" customFormat="1" x14ac:dyDescent="0.25">
      <c r="A56" s="47">
        <f t="shared" si="1"/>
        <v>5</v>
      </c>
      <c r="B56" s="102"/>
      <c r="C56" s="103"/>
      <c r="D56" s="102"/>
      <c r="E56" s="97"/>
      <c r="F56" s="98"/>
      <c r="G56" s="98"/>
      <c r="H56" s="98"/>
      <c r="I56" s="99"/>
      <c r="J56" s="99"/>
      <c r="K56" s="90">
        <f t="shared" si="0"/>
        <v>0</v>
      </c>
      <c r="L56" s="99"/>
      <c r="M56" s="155"/>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15.833333333333334</v>
      </c>
      <c r="L57" s="104">
        <f t="shared" si="2"/>
        <v>0</v>
      </c>
      <c r="M57" s="114">
        <f t="shared" si="2"/>
        <v>3200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f>+K57</f>
        <v>15.833333333333334</v>
      </c>
      <c r="D61" s="430"/>
      <c r="E61" s="430" t="s">
        <v>110</v>
      </c>
      <c r="F61" s="32"/>
      <c r="G61" s="32"/>
      <c r="H61" s="32"/>
      <c r="I61" s="32"/>
      <c r="J61" s="32"/>
      <c r="K61" s="32"/>
      <c r="L61" s="32"/>
      <c r="M61" s="32"/>
    </row>
    <row r="62" spans="1:26" s="30" customFormat="1" ht="30" customHeight="1" x14ac:dyDescent="0.25">
      <c r="B62" s="59" t="s">
        <v>25</v>
      </c>
      <c r="C62" s="60">
        <f>+M57</f>
        <v>3200</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45" x14ac:dyDescent="0.25">
      <c r="B69" s="419" t="s">
        <v>2152</v>
      </c>
      <c r="C69" s="419" t="s">
        <v>2152</v>
      </c>
      <c r="D69" s="431" t="s">
        <v>2335</v>
      </c>
      <c r="E69" s="4">
        <v>60</v>
      </c>
      <c r="F69" s="4"/>
      <c r="G69" s="4" t="s">
        <v>95</v>
      </c>
      <c r="H69" s="4"/>
      <c r="I69" s="4"/>
      <c r="J69" s="4"/>
      <c r="K69" s="422"/>
      <c r="L69" s="422"/>
      <c r="M69" s="422"/>
      <c r="N69" s="422"/>
      <c r="O69" s="461"/>
      <c r="P69" s="462"/>
      <c r="Q69" s="422"/>
    </row>
    <row r="70" spans="2:17" s="95" customFormat="1" ht="42.75" customHeight="1" x14ac:dyDescent="0.25">
      <c r="B70" s="422"/>
      <c r="C70" s="422"/>
      <c r="D70" s="431" t="s">
        <v>2336</v>
      </c>
      <c r="E70" s="430">
        <v>100</v>
      </c>
      <c r="F70" s="430"/>
      <c r="G70" s="430" t="s">
        <v>95</v>
      </c>
      <c r="H70" s="430"/>
      <c r="I70" s="430"/>
      <c r="J70" s="430"/>
      <c r="K70" s="422"/>
      <c r="L70" s="422"/>
      <c r="M70" s="422"/>
      <c r="N70" s="422"/>
      <c r="O70" s="461" t="s">
        <v>2337</v>
      </c>
      <c r="P70" s="462"/>
      <c r="Q70" s="422"/>
    </row>
    <row r="71" spans="2:17" s="95" customFormat="1" x14ac:dyDescent="0.25">
      <c r="B71" s="422"/>
      <c r="C71" s="422"/>
      <c r="D71" s="431" t="s">
        <v>2338</v>
      </c>
      <c r="E71" s="430"/>
      <c r="F71" s="430"/>
      <c r="G71" s="430" t="s">
        <v>95</v>
      </c>
      <c r="H71" s="430"/>
      <c r="I71" s="430"/>
      <c r="J71" s="430"/>
      <c r="K71" s="422"/>
      <c r="L71" s="422"/>
      <c r="M71" s="422"/>
      <c r="N71" s="422"/>
      <c r="O71" s="457" t="s">
        <v>2339</v>
      </c>
      <c r="P71" s="458"/>
      <c r="Q71" s="422"/>
    </row>
    <row r="72" spans="2:17" s="95" customFormat="1" x14ac:dyDescent="0.25">
      <c r="B72" s="422"/>
      <c r="C72" s="422"/>
      <c r="D72" s="431"/>
      <c r="E72" s="430"/>
      <c r="F72" s="430"/>
      <c r="G72" s="430"/>
      <c r="H72" s="430"/>
      <c r="I72" s="430"/>
      <c r="J72" s="430"/>
      <c r="K72" s="422"/>
      <c r="L72" s="422"/>
      <c r="M72" s="422"/>
      <c r="N72" s="422"/>
      <c r="O72" s="420"/>
      <c r="P72" s="421"/>
      <c r="Q72" s="422"/>
    </row>
    <row r="73" spans="2:17" s="95" customFormat="1" x14ac:dyDescent="0.25">
      <c r="B73" s="422"/>
      <c r="C73" s="422"/>
      <c r="D73" s="431"/>
      <c r="E73" s="430"/>
      <c r="F73" s="430"/>
      <c r="G73" s="430"/>
      <c r="H73" s="430"/>
      <c r="I73" s="430"/>
      <c r="J73" s="430"/>
      <c r="K73" s="422"/>
      <c r="L73" s="422"/>
      <c r="M73" s="422"/>
      <c r="N73" s="422"/>
      <c r="O73" s="420"/>
      <c r="P73" s="421"/>
      <c r="Q73" s="422"/>
    </row>
    <row r="74" spans="2:17" s="95" customFormat="1" x14ac:dyDescent="0.25">
      <c r="B74" s="422"/>
      <c r="C74" s="422"/>
      <c r="D74" s="431"/>
      <c r="E74" s="430"/>
      <c r="F74" s="430"/>
      <c r="G74" s="430"/>
      <c r="H74" s="430"/>
      <c r="I74" s="430"/>
      <c r="J74" s="430"/>
      <c r="K74" s="422"/>
      <c r="L74" s="422"/>
      <c r="M74" s="422"/>
      <c r="N74" s="422"/>
      <c r="O74" s="420"/>
      <c r="P74" s="421"/>
      <c r="Q74" s="422"/>
    </row>
    <row r="75" spans="2:17" s="95" customFormat="1" x14ac:dyDescent="0.25">
      <c r="B75" s="422"/>
      <c r="C75" s="422"/>
      <c r="D75" s="419"/>
      <c r="E75" s="422"/>
      <c r="F75" s="422"/>
      <c r="G75" s="422"/>
      <c r="H75" s="422"/>
      <c r="I75" s="422"/>
      <c r="J75" s="422"/>
      <c r="K75" s="422"/>
      <c r="L75" s="422"/>
      <c r="M75" s="422"/>
      <c r="N75" s="422"/>
      <c r="O75" s="420"/>
      <c r="P75" s="421"/>
      <c r="Q75" s="422"/>
    </row>
    <row r="76" spans="2:17" s="95" customFormat="1" x14ac:dyDescent="0.25">
      <c r="B76" s="95" t="s">
        <v>1</v>
      </c>
    </row>
    <row r="77" spans="2:17" x14ac:dyDescent="0.25">
      <c r="B77" s="9" t="s">
        <v>37</v>
      </c>
    </row>
    <row r="78" spans="2:17" x14ac:dyDescent="0.25">
      <c r="B78" s="9" t="s">
        <v>60</v>
      </c>
    </row>
    <row r="80" spans="2:17" ht="15.75" thickBot="1" x14ac:dyDescent="0.3"/>
    <row r="81" spans="1:17" ht="27" thickBot="1" x14ac:dyDescent="0.3">
      <c r="B81" s="449" t="s">
        <v>38</v>
      </c>
      <c r="C81" s="450"/>
      <c r="D81" s="450"/>
      <c r="E81" s="450"/>
      <c r="F81" s="450"/>
      <c r="G81" s="450"/>
      <c r="H81" s="450"/>
      <c r="I81" s="450"/>
      <c r="J81" s="450"/>
      <c r="K81" s="450"/>
      <c r="L81" s="450"/>
      <c r="M81" s="450"/>
      <c r="N81" s="451"/>
    </row>
    <row r="86" spans="1: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1:17" s="403" customFormat="1" ht="60.75" customHeight="1" x14ac:dyDescent="0.25">
      <c r="B87" s="419" t="s">
        <v>160</v>
      </c>
      <c r="C87" s="419"/>
      <c r="D87" s="419"/>
      <c r="E87" s="419"/>
      <c r="F87" s="419"/>
      <c r="G87" s="419"/>
      <c r="H87" s="401"/>
      <c r="I87" s="431"/>
      <c r="J87" s="419" t="s">
        <v>482</v>
      </c>
      <c r="K87" s="431" t="s">
        <v>527</v>
      </c>
      <c r="L87" s="431" t="s">
        <v>528</v>
      </c>
      <c r="M87" s="419"/>
      <c r="N87" s="419"/>
      <c r="O87" s="419"/>
      <c r="P87" s="460"/>
      <c r="Q87" s="460"/>
    </row>
    <row r="88" spans="1:17" s="403" customFormat="1" ht="60.75" customHeight="1" x14ac:dyDescent="0.25">
      <c r="B88" s="419" t="s">
        <v>160</v>
      </c>
      <c r="C88" s="419" t="s">
        <v>95</v>
      </c>
      <c r="D88" s="419" t="s">
        <v>2340</v>
      </c>
      <c r="E88" s="419">
        <v>22728676</v>
      </c>
      <c r="F88" s="419" t="s">
        <v>2341</v>
      </c>
      <c r="G88" s="419" t="s">
        <v>116</v>
      </c>
      <c r="H88" s="401">
        <v>41620</v>
      </c>
      <c r="I88" s="431"/>
      <c r="J88" s="419" t="s">
        <v>2342</v>
      </c>
      <c r="K88" s="431" t="s">
        <v>2343</v>
      </c>
      <c r="L88" s="431" t="s">
        <v>559</v>
      </c>
      <c r="M88" s="419" t="s">
        <v>95</v>
      </c>
      <c r="N88" s="419" t="s">
        <v>96</v>
      </c>
      <c r="O88" s="419" t="s">
        <v>96</v>
      </c>
      <c r="P88" s="461" t="s">
        <v>2344</v>
      </c>
      <c r="Q88" s="462"/>
    </row>
    <row r="89" spans="1:17" s="403" customFormat="1" ht="72.75" customHeight="1" x14ac:dyDescent="0.25">
      <c r="B89" s="419"/>
      <c r="C89" s="419"/>
      <c r="D89" s="419"/>
      <c r="E89" s="419"/>
      <c r="F89" s="419"/>
      <c r="G89" s="419"/>
      <c r="H89" s="401"/>
      <c r="I89" s="431"/>
      <c r="J89" s="419" t="s">
        <v>2345</v>
      </c>
      <c r="K89" s="431" t="s">
        <v>2346</v>
      </c>
      <c r="L89" s="431" t="s">
        <v>559</v>
      </c>
      <c r="M89" s="419" t="s">
        <v>95</v>
      </c>
      <c r="N89" s="419"/>
      <c r="O89" s="419"/>
      <c r="P89" s="461"/>
      <c r="Q89" s="462"/>
    </row>
    <row r="90" spans="1:17" s="403" customFormat="1" ht="72.75" customHeight="1" x14ac:dyDescent="0.25">
      <c r="B90" s="419"/>
      <c r="C90" s="419"/>
      <c r="D90" s="419"/>
      <c r="E90" s="419"/>
      <c r="F90" s="419"/>
      <c r="G90" s="419"/>
      <c r="H90" s="401"/>
      <c r="I90" s="431"/>
      <c r="J90" s="419" t="s">
        <v>2347</v>
      </c>
      <c r="K90" s="402" t="s">
        <v>2348</v>
      </c>
      <c r="L90" s="431" t="s">
        <v>559</v>
      </c>
      <c r="M90" s="419" t="s">
        <v>95</v>
      </c>
      <c r="N90" s="419"/>
      <c r="O90" s="419"/>
      <c r="P90" s="461"/>
      <c r="Q90" s="462"/>
    </row>
    <row r="91" spans="1:17" s="403" customFormat="1" ht="72.75" customHeight="1" x14ac:dyDescent="0.25">
      <c r="B91" s="419" t="s">
        <v>159</v>
      </c>
      <c r="C91" s="419" t="s">
        <v>95</v>
      </c>
      <c r="D91" s="419" t="s">
        <v>2349</v>
      </c>
      <c r="E91" s="419">
        <v>22726884</v>
      </c>
      <c r="F91" s="419" t="s">
        <v>530</v>
      </c>
      <c r="G91" s="419" t="s">
        <v>664</v>
      </c>
      <c r="H91" s="401">
        <v>37170</v>
      </c>
      <c r="I91" s="431"/>
      <c r="J91" s="419" t="s">
        <v>1515</v>
      </c>
      <c r="K91" s="402" t="s">
        <v>2350</v>
      </c>
      <c r="L91" s="431" t="s">
        <v>1564</v>
      </c>
      <c r="M91" s="419" t="s">
        <v>95</v>
      </c>
      <c r="N91" s="419" t="s">
        <v>95</v>
      </c>
      <c r="O91" s="419" t="s">
        <v>95</v>
      </c>
      <c r="P91" s="461"/>
      <c r="Q91" s="462"/>
    </row>
    <row r="92" spans="1:17" s="403" customFormat="1" ht="72.75" customHeight="1" x14ac:dyDescent="0.25">
      <c r="B92" s="419"/>
      <c r="C92" s="419"/>
      <c r="D92" s="419"/>
      <c r="E92" s="419"/>
      <c r="F92" s="419"/>
      <c r="G92" s="419"/>
      <c r="H92" s="401"/>
      <c r="I92" s="431"/>
      <c r="J92" s="419" t="s">
        <v>2351</v>
      </c>
      <c r="K92" s="402" t="s">
        <v>2352</v>
      </c>
      <c r="L92" s="431" t="s">
        <v>559</v>
      </c>
      <c r="M92" s="419" t="s">
        <v>95</v>
      </c>
      <c r="N92" s="419" t="s">
        <v>95</v>
      </c>
      <c r="O92" s="419" t="s">
        <v>95</v>
      </c>
      <c r="P92" s="424"/>
      <c r="Q92" s="425"/>
    </row>
    <row r="93" spans="1:17" s="403" customFormat="1" ht="72.75" customHeight="1" x14ac:dyDescent="0.25">
      <c r="B93" s="419"/>
      <c r="C93" s="419"/>
      <c r="D93" s="419"/>
      <c r="E93" s="419"/>
      <c r="F93" s="419"/>
      <c r="G93" s="419"/>
      <c r="H93" s="401"/>
      <c r="I93" s="431"/>
      <c r="J93" s="419" t="s">
        <v>2353</v>
      </c>
      <c r="K93" s="402" t="s">
        <v>2354</v>
      </c>
      <c r="L93" s="431" t="s">
        <v>559</v>
      </c>
      <c r="M93" s="419" t="s">
        <v>95</v>
      </c>
      <c r="N93" s="419" t="s">
        <v>95</v>
      </c>
      <c r="O93" s="419" t="s">
        <v>95</v>
      </c>
      <c r="P93" s="424"/>
      <c r="Q93" s="425"/>
    </row>
    <row r="94" spans="1:17" s="403" customFormat="1" ht="72.75" customHeight="1" x14ac:dyDescent="0.25">
      <c r="B94" s="419" t="s">
        <v>159</v>
      </c>
      <c r="C94" s="419" t="s">
        <v>95</v>
      </c>
      <c r="D94" s="419" t="s">
        <v>2355</v>
      </c>
      <c r="E94" s="419">
        <v>1045227969</v>
      </c>
      <c r="F94" s="419" t="s">
        <v>1942</v>
      </c>
      <c r="G94" s="419" t="s">
        <v>138</v>
      </c>
      <c r="H94" s="401">
        <v>40953</v>
      </c>
      <c r="I94" s="431"/>
      <c r="J94" s="419" t="s">
        <v>2356</v>
      </c>
      <c r="K94" s="402" t="s">
        <v>2357</v>
      </c>
      <c r="L94" s="431" t="s">
        <v>559</v>
      </c>
      <c r="M94" s="419" t="s">
        <v>95</v>
      </c>
      <c r="N94" s="419" t="s">
        <v>95</v>
      </c>
      <c r="O94" s="419" t="s">
        <v>95</v>
      </c>
      <c r="P94" s="424"/>
      <c r="Q94" s="425"/>
    </row>
    <row r="95" spans="1:17" s="403" customFormat="1" ht="33.6" customHeight="1" x14ac:dyDescent="0.25">
      <c r="B95" s="423" t="s">
        <v>220</v>
      </c>
      <c r="C95" s="423" t="s">
        <v>95</v>
      </c>
      <c r="D95" s="423" t="s">
        <v>2358</v>
      </c>
      <c r="E95" s="423">
        <v>30898122</v>
      </c>
      <c r="F95" s="423" t="s">
        <v>192</v>
      </c>
      <c r="G95" s="423" t="s">
        <v>117</v>
      </c>
      <c r="H95" s="408">
        <v>39420</v>
      </c>
      <c r="I95" s="160"/>
      <c r="J95" s="423" t="s">
        <v>489</v>
      </c>
      <c r="K95" s="160" t="s">
        <v>2359</v>
      </c>
      <c r="L95" s="160" t="s">
        <v>2360</v>
      </c>
      <c r="M95" s="423" t="s">
        <v>95</v>
      </c>
      <c r="N95" s="423" t="s">
        <v>95</v>
      </c>
      <c r="O95" s="423" t="s">
        <v>95</v>
      </c>
      <c r="P95" s="459"/>
      <c r="Q95" s="459"/>
    </row>
    <row r="96" spans="1:17" s="403" customFormat="1" ht="53.25" customHeight="1" x14ac:dyDescent="0.25">
      <c r="A96" s="419"/>
      <c r="B96" s="419"/>
      <c r="C96" s="419"/>
      <c r="D96" s="419"/>
      <c r="E96" s="419"/>
      <c r="F96" s="419"/>
      <c r="G96" s="419"/>
      <c r="H96" s="419"/>
      <c r="I96" s="431"/>
      <c r="J96" s="419" t="s">
        <v>630</v>
      </c>
      <c r="K96" s="402" t="s">
        <v>2361</v>
      </c>
      <c r="L96" s="431" t="s">
        <v>559</v>
      </c>
      <c r="M96" s="419" t="s">
        <v>95</v>
      </c>
      <c r="N96" s="419" t="s">
        <v>95</v>
      </c>
      <c r="O96" s="419" t="s">
        <v>95</v>
      </c>
      <c r="P96" s="419"/>
      <c r="Q96" s="419"/>
    </row>
    <row r="97" spans="1:17" s="403" customFormat="1" ht="74.25" customHeight="1" x14ac:dyDescent="0.25">
      <c r="A97" s="419"/>
      <c r="B97" s="419"/>
      <c r="C97" s="419" t="s">
        <v>95</v>
      </c>
      <c r="D97" s="419" t="s">
        <v>2362</v>
      </c>
      <c r="E97" s="419">
        <v>32850416</v>
      </c>
      <c r="F97" s="419" t="s">
        <v>192</v>
      </c>
      <c r="G97" s="419" t="s">
        <v>313</v>
      </c>
      <c r="H97" s="401">
        <v>36728</v>
      </c>
      <c r="I97" s="431"/>
      <c r="J97" s="419" t="s">
        <v>2363</v>
      </c>
      <c r="K97" s="402" t="s">
        <v>2364</v>
      </c>
      <c r="L97" s="431" t="s">
        <v>192</v>
      </c>
      <c r="M97" s="419" t="s">
        <v>95</v>
      </c>
      <c r="N97" s="419" t="s">
        <v>95</v>
      </c>
      <c r="O97" s="419" t="s">
        <v>95</v>
      </c>
      <c r="P97" s="419"/>
      <c r="Q97" s="419"/>
    </row>
    <row r="98" spans="1:17" s="403" customFormat="1" ht="53.25" customHeight="1" x14ac:dyDescent="0.25">
      <c r="A98" s="419"/>
      <c r="B98" s="419"/>
      <c r="C98" s="419"/>
      <c r="D98" s="419"/>
      <c r="E98" s="419"/>
      <c r="F98" s="419"/>
      <c r="G98" s="419"/>
      <c r="H98" s="419"/>
      <c r="I98" s="431"/>
      <c r="J98" s="419" t="s">
        <v>2365</v>
      </c>
      <c r="K98" s="402" t="s">
        <v>2366</v>
      </c>
      <c r="L98" s="431" t="s">
        <v>2367</v>
      </c>
      <c r="M98" s="419" t="s">
        <v>95</v>
      </c>
      <c r="N98" s="419" t="s">
        <v>95</v>
      </c>
      <c r="O98" s="419" t="s">
        <v>95</v>
      </c>
      <c r="P98" s="419"/>
      <c r="Q98" s="419"/>
    </row>
    <row r="99" spans="1:17" s="403" customFormat="1" ht="53.25" customHeight="1" x14ac:dyDescent="0.25">
      <c r="A99" s="419"/>
      <c r="B99" s="419"/>
      <c r="C99" s="419"/>
      <c r="D99" s="419"/>
      <c r="E99" s="419"/>
      <c r="F99" s="419"/>
      <c r="G99" s="419"/>
      <c r="H99" s="419"/>
      <c r="I99" s="431"/>
      <c r="J99" s="419" t="s">
        <v>2368</v>
      </c>
      <c r="K99" s="402" t="s">
        <v>2354</v>
      </c>
      <c r="L99" s="431" t="s">
        <v>2369</v>
      </c>
      <c r="M99" s="419" t="s">
        <v>95</v>
      </c>
      <c r="N99" s="419" t="s">
        <v>95</v>
      </c>
      <c r="O99" s="419" t="s">
        <v>95</v>
      </c>
      <c r="P99" s="419"/>
      <c r="Q99" s="419"/>
    </row>
    <row r="100" spans="1:17" s="403" customFormat="1" ht="30" x14ac:dyDescent="0.25">
      <c r="A100" s="419"/>
      <c r="B100" s="419"/>
      <c r="C100" s="419"/>
      <c r="D100" s="419"/>
      <c r="E100" s="419"/>
      <c r="F100" s="419"/>
      <c r="G100" s="419"/>
      <c r="H100" s="419"/>
      <c r="I100" s="419"/>
      <c r="J100" s="419" t="s">
        <v>2370</v>
      </c>
      <c r="K100" s="419" t="s">
        <v>2371</v>
      </c>
      <c r="L100" s="419" t="s">
        <v>192</v>
      </c>
      <c r="M100" s="419" t="s">
        <v>95</v>
      </c>
      <c r="N100" s="419" t="s">
        <v>95</v>
      </c>
      <c r="O100" s="419" t="s">
        <v>95</v>
      </c>
      <c r="P100" s="419"/>
      <c r="Q100" s="419"/>
    </row>
    <row r="101" spans="1:17" ht="15.75" thickBot="1" x14ac:dyDescent="0.3"/>
    <row r="102" spans="1:17" ht="27" thickBot="1" x14ac:dyDescent="0.3">
      <c r="B102" s="449" t="s">
        <v>44</v>
      </c>
      <c r="C102" s="450"/>
      <c r="D102" s="450"/>
      <c r="E102" s="450"/>
      <c r="F102" s="450"/>
      <c r="G102" s="450"/>
      <c r="H102" s="450"/>
      <c r="I102" s="450"/>
      <c r="J102" s="450"/>
      <c r="K102" s="450"/>
      <c r="L102" s="450"/>
      <c r="M102" s="450"/>
      <c r="N102" s="451"/>
    </row>
    <row r="105" spans="1:17" ht="46.15" customHeight="1" x14ac:dyDescent="0.25">
      <c r="B105" s="68" t="s">
        <v>33</v>
      </c>
      <c r="C105" s="68" t="s">
        <v>45</v>
      </c>
      <c r="D105" s="452" t="s">
        <v>3</v>
      </c>
      <c r="E105" s="454"/>
    </row>
    <row r="106" spans="1:17" ht="46.9" customHeight="1" x14ac:dyDescent="0.25">
      <c r="B106" s="69" t="s">
        <v>85</v>
      </c>
      <c r="C106" s="422" t="s">
        <v>95</v>
      </c>
      <c r="D106" s="463"/>
      <c r="E106" s="463"/>
    </row>
    <row r="109" spans="1:17" ht="26.25" x14ac:dyDescent="0.25">
      <c r="B109" s="437" t="s">
        <v>62</v>
      </c>
      <c r="C109" s="438"/>
      <c r="D109" s="438"/>
      <c r="E109" s="438"/>
      <c r="F109" s="438"/>
      <c r="G109" s="438"/>
      <c r="H109" s="438"/>
      <c r="I109" s="438"/>
      <c r="J109" s="438"/>
      <c r="K109" s="438"/>
      <c r="L109" s="438"/>
      <c r="M109" s="438"/>
      <c r="N109" s="438"/>
      <c r="O109" s="438"/>
      <c r="P109" s="438"/>
    </row>
    <row r="111" spans="1:17" ht="15.75" thickBot="1" x14ac:dyDescent="0.3"/>
    <row r="112" spans="1:17" ht="27" thickBot="1" x14ac:dyDescent="0.3">
      <c r="B112" s="449" t="s">
        <v>52</v>
      </c>
      <c r="C112" s="450"/>
      <c r="D112" s="450"/>
      <c r="E112" s="450"/>
      <c r="F112" s="450"/>
      <c r="G112" s="450"/>
      <c r="H112" s="450"/>
      <c r="I112" s="450"/>
      <c r="J112" s="450"/>
      <c r="K112" s="450"/>
      <c r="L112" s="450"/>
      <c r="M112" s="450"/>
      <c r="N112" s="451"/>
    </row>
    <row r="114" spans="1:26" ht="15.75" thickBot="1" x14ac:dyDescent="0.3">
      <c r="M114" s="65"/>
      <c r="N114" s="65"/>
    </row>
    <row r="115" spans="1:26" s="95" customFormat="1" ht="109.5" customHeight="1" x14ac:dyDescent="0.25">
      <c r="B115" s="106" t="s">
        <v>104</v>
      </c>
      <c r="C115" s="106" t="s">
        <v>105</v>
      </c>
      <c r="D115" s="106" t="s">
        <v>106</v>
      </c>
      <c r="E115" s="106" t="s">
        <v>43</v>
      </c>
      <c r="F115" s="106" t="s">
        <v>22</v>
      </c>
      <c r="G115" s="106" t="s">
        <v>65</v>
      </c>
      <c r="H115" s="106" t="s">
        <v>17</v>
      </c>
      <c r="I115" s="106" t="s">
        <v>10</v>
      </c>
      <c r="J115" s="106" t="s">
        <v>31</v>
      </c>
      <c r="K115" s="106" t="s">
        <v>59</v>
      </c>
      <c r="L115" s="106" t="s">
        <v>20</v>
      </c>
      <c r="M115" s="91" t="s">
        <v>26</v>
      </c>
      <c r="N115" s="106" t="s">
        <v>107</v>
      </c>
      <c r="O115" s="106" t="s">
        <v>36</v>
      </c>
      <c r="P115" s="107" t="s">
        <v>11</v>
      </c>
      <c r="Q115" s="107" t="s">
        <v>19</v>
      </c>
    </row>
    <row r="116" spans="1:26" s="101" customFormat="1" ht="45" x14ac:dyDescent="0.25">
      <c r="A116" s="47">
        <v>1</v>
      </c>
      <c r="B116" s="102" t="s">
        <v>2328</v>
      </c>
      <c r="C116" s="103" t="s">
        <v>2328</v>
      </c>
      <c r="D116" s="102"/>
      <c r="E116" s="155"/>
      <c r="F116" s="97"/>
      <c r="G116" s="115"/>
      <c r="H116" s="105"/>
      <c r="I116" s="99"/>
      <c r="J116" s="99"/>
      <c r="K116" s="155"/>
      <c r="L116" s="99"/>
      <c r="M116" s="90"/>
      <c r="N116" s="90"/>
      <c r="O116" s="27"/>
      <c r="P116" s="27"/>
      <c r="Q116" s="116" t="s">
        <v>2372</v>
      </c>
      <c r="R116" s="100"/>
      <c r="S116" s="100"/>
      <c r="T116" s="100"/>
      <c r="U116" s="100"/>
      <c r="V116" s="100"/>
      <c r="W116" s="100"/>
      <c r="X116" s="100"/>
      <c r="Y116" s="100"/>
      <c r="Z116" s="100"/>
    </row>
    <row r="117" spans="1:26" s="101" customFormat="1" x14ac:dyDescent="0.25">
      <c r="A117" s="47">
        <f>+A116+1</f>
        <v>2</v>
      </c>
      <c r="B117" s="102"/>
      <c r="C117" s="103"/>
      <c r="D117" s="102"/>
      <c r="E117" s="155"/>
      <c r="F117" s="98"/>
      <c r="G117" s="97"/>
      <c r="H117" s="105"/>
      <c r="I117" s="99"/>
      <c r="J117" s="99"/>
      <c r="K117" s="155"/>
      <c r="L117" s="99"/>
      <c r="M117" s="90"/>
      <c r="N117" s="90"/>
      <c r="O117" s="27"/>
      <c r="P117" s="27"/>
      <c r="Q117" s="116"/>
      <c r="R117" s="100"/>
      <c r="S117" s="100"/>
      <c r="T117" s="100"/>
      <c r="U117" s="100"/>
      <c r="V117" s="100"/>
      <c r="W117" s="100"/>
      <c r="X117" s="100"/>
      <c r="Y117" s="100"/>
      <c r="Z117" s="100"/>
    </row>
    <row r="118" spans="1:26" s="101" customFormat="1" x14ac:dyDescent="0.25">
      <c r="A118" s="47">
        <f t="shared" ref="A118:A123" si="3">+A117+1</f>
        <v>3</v>
      </c>
      <c r="B118" s="102"/>
      <c r="C118" s="103"/>
      <c r="D118" s="102"/>
      <c r="E118" s="155"/>
      <c r="F118" s="98"/>
      <c r="G118" s="97"/>
      <c r="H118" s="105"/>
      <c r="I118" s="99"/>
      <c r="J118" s="99"/>
      <c r="K118" s="155"/>
      <c r="L118" s="99"/>
      <c r="M118" s="90"/>
      <c r="N118" s="90"/>
      <c r="O118" s="27"/>
      <c r="P118" s="27"/>
      <c r="Q118" s="116"/>
      <c r="R118" s="100"/>
      <c r="S118" s="100"/>
      <c r="T118" s="100"/>
      <c r="U118" s="100"/>
      <c r="V118" s="100"/>
      <c r="W118" s="100"/>
      <c r="X118" s="100"/>
      <c r="Y118" s="100"/>
      <c r="Z118" s="100"/>
    </row>
    <row r="119" spans="1:26" s="101" customFormat="1" x14ac:dyDescent="0.25">
      <c r="A119" s="47">
        <f t="shared" si="3"/>
        <v>4</v>
      </c>
      <c r="B119" s="102"/>
      <c r="C119" s="103"/>
      <c r="D119" s="102"/>
      <c r="E119" s="155"/>
      <c r="F119" s="98"/>
      <c r="G119" s="98"/>
      <c r="H119" s="105"/>
      <c r="I119" s="99"/>
      <c r="J119" s="99"/>
      <c r="K119" s="155"/>
      <c r="L119" s="99"/>
      <c r="M119" s="90"/>
      <c r="N119" s="90"/>
      <c r="O119" s="27"/>
      <c r="P119" s="27"/>
      <c r="Q119" s="116"/>
      <c r="R119" s="100"/>
      <c r="S119" s="100"/>
      <c r="T119" s="100"/>
      <c r="U119" s="100"/>
      <c r="V119" s="100"/>
      <c r="W119" s="100"/>
      <c r="X119" s="100"/>
      <c r="Y119" s="100"/>
      <c r="Z119" s="100"/>
    </row>
    <row r="120" spans="1:26" s="101" customFormat="1" x14ac:dyDescent="0.25">
      <c r="A120" s="47">
        <f t="shared" si="3"/>
        <v>5</v>
      </c>
      <c r="B120" s="102"/>
      <c r="C120" s="103"/>
      <c r="D120" s="102"/>
      <c r="E120" s="155"/>
      <c r="F120" s="98"/>
      <c r="G120" s="98"/>
      <c r="H120" s="98"/>
      <c r="I120" s="99"/>
      <c r="J120" s="99"/>
      <c r="K120" s="99"/>
      <c r="L120" s="99"/>
      <c r="M120" s="90"/>
      <c r="N120" s="90"/>
      <c r="O120" s="27"/>
      <c r="P120" s="27"/>
      <c r="Q120" s="116"/>
      <c r="R120" s="100"/>
      <c r="S120" s="100"/>
      <c r="T120" s="100"/>
      <c r="U120" s="100"/>
      <c r="V120" s="100"/>
      <c r="W120" s="100"/>
      <c r="X120" s="100"/>
      <c r="Y120" s="100"/>
      <c r="Z120" s="100"/>
    </row>
    <row r="121" spans="1:26" s="101" customFormat="1" x14ac:dyDescent="0.25">
      <c r="A121" s="47">
        <f t="shared" si="3"/>
        <v>6</v>
      </c>
      <c r="B121" s="102"/>
      <c r="C121" s="103"/>
      <c r="D121" s="102"/>
      <c r="E121" s="155"/>
      <c r="F121" s="98"/>
      <c r="G121" s="98"/>
      <c r="H121" s="98"/>
      <c r="I121" s="99"/>
      <c r="J121" s="99"/>
      <c r="K121" s="99"/>
      <c r="L121" s="99"/>
      <c r="M121" s="90"/>
      <c r="N121" s="90"/>
      <c r="O121" s="27"/>
      <c r="P121" s="27"/>
      <c r="Q121" s="116"/>
      <c r="R121" s="100"/>
      <c r="S121" s="100"/>
      <c r="T121" s="100"/>
      <c r="U121" s="100"/>
      <c r="V121" s="100"/>
      <c r="W121" s="100"/>
      <c r="X121" s="100"/>
      <c r="Y121" s="100"/>
      <c r="Z121" s="100"/>
    </row>
    <row r="122" spans="1:26" s="101" customFormat="1" x14ac:dyDescent="0.25">
      <c r="A122" s="47">
        <f t="shared" si="3"/>
        <v>7</v>
      </c>
      <c r="B122" s="102"/>
      <c r="C122" s="103"/>
      <c r="D122" s="102"/>
      <c r="E122" s="155"/>
      <c r="F122" s="98"/>
      <c r="G122" s="98"/>
      <c r="H122" s="98"/>
      <c r="I122" s="99"/>
      <c r="J122" s="99"/>
      <c r="K122" s="99"/>
      <c r="L122" s="99"/>
      <c r="M122" s="90"/>
      <c r="N122" s="90"/>
      <c r="O122" s="27"/>
      <c r="P122" s="27"/>
      <c r="Q122" s="116"/>
      <c r="R122" s="100"/>
      <c r="S122" s="100"/>
      <c r="T122" s="100"/>
      <c r="U122" s="100"/>
      <c r="V122" s="100"/>
      <c r="W122" s="100"/>
      <c r="X122" s="100"/>
      <c r="Y122" s="100"/>
      <c r="Z122" s="100"/>
    </row>
    <row r="123" spans="1:26" s="101" customFormat="1" x14ac:dyDescent="0.25">
      <c r="A123" s="47">
        <f t="shared" si="3"/>
        <v>8</v>
      </c>
      <c r="B123" s="102"/>
      <c r="C123" s="103"/>
      <c r="D123" s="102"/>
      <c r="E123" s="155"/>
      <c r="F123" s="98"/>
      <c r="G123" s="98"/>
      <c r="H123" s="98"/>
      <c r="I123" s="99"/>
      <c r="J123" s="99"/>
      <c r="K123" s="99"/>
      <c r="L123" s="99"/>
      <c r="M123" s="90"/>
      <c r="N123" s="90"/>
      <c r="O123" s="27"/>
      <c r="P123" s="27"/>
      <c r="Q123" s="116"/>
      <c r="R123" s="100"/>
      <c r="S123" s="100"/>
      <c r="T123" s="100"/>
      <c r="U123" s="100"/>
      <c r="V123" s="100"/>
      <c r="W123" s="100"/>
      <c r="X123" s="100"/>
      <c r="Y123" s="100"/>
      <c r="Z123" s="100"/>
    </row>
    <row r="124" spans="1:26" s="101" customFormat="1" x14ac:dyDescent="0.25">
      <c r="A124" s="47"/>
      <c r="B124" s="50" t="s">
        <v>16</v>
      </c>
      <c r="C124" s="103"/>
      <c r="D124" s="102"/>
      <c r="E124" s="155"/>
      <c r="F124" s="98"/>
      <c r="G124" s="98"/>
      <c r="H124" s="98"/>
      <c r="I124" s="99"/>
      <c r="J124" s="99"/>
      <c r="K124" s="104">
        <f t="shared" ref="K124:N124" si="4">SUM(K116:K123)</f>
        <v>0</v>
      </c>
      <c r="L124" s="104">
        <f t="shared" si="4"/>
        <v>0</v>
      </c>
      <c r="M124" s="114">
        <f t="shared" si="4"/>
        <v>0</v>
      </c>
      <c r="N124" s="104">
        <f t="shared" si="4"/>
        <v>0</v>
      </c>
      <c r="O124" s="27"/>
      <c r="P124" s="27"/>
      <c r="Q124" s="117"/>
    </row>
    <row r="125" spans="1:26" x14ac:dyDescent="0.25">
      <c r="B125" s="30"/>
      <c r="C125" s="30"/>
      <c r="D125" s="30"/>
      <c r="E125" s="31"/>
      <c r="F125" s="30"/>
      <c r="G125" s="30"/>
      <c r="H125" s="30"/>
      <c r="I125" s="30"/>
      <c r="J125" s="30"/>
      <c r="K125" s="30"/>
      <c r="L125" s="30"/>
      <c r="M125" s="30"/>
      <c r="N125" s="30"/>
      <c r="O125" s="30"/>
      <c r="P125" s="30"/>
    </row>
    <row r="126" spans="1:26" ht="18.75" x14ac:dyDescent="0.25">
      <c r="B126" s="59" t="s">
        <v>32</v>
      </c>
      <c r="C126" s="73"/>
      <c r="H126" s="32"/>
      <c r="I126" s="32"/>
      <c r="J126" s="32"/>
      <c r="K126" s="32"/>
      <c r="L126" s="32"/>
      <c r="M126" s="32"/>
      <c r="N126" s="30"/>
      <c r="O126" s="30"/>
      <c r="P126" s="30"/>
    </row>
    <row r="128" spans="1:26" ht="15.75" thickBot="1" x14ac:dyDescent="0.3"/>
    <row r="129" spans="2:17" ht="37.15" customHeight="1" thickBot="1" x14ac:dyDescent="0.3">
      <c r="B129" s="76" t="s">
        <v>47</v>
      </c>
      <c r="C129" s="77" t="s">
        <v>48</v>
      </c>
      <c r="D129" s="76" t="s">
        <v>49</v>
      </c>
      <c r="E129" s="77" t="s">
        <v>53</v>
      </c>
    </row>
    <row r="130" spans="2:17" ht="41.45" customHeight="1" x14ac:dyDescent="0.25">
      <c r="B130" s="67" t="s">
        <v>86</v>
      </c>
      <c r="C130" s="70">
        <v>20</v>
      </c>
      <c r="D130" s="70">
        <v>0</v>
      </c>
      <c r="E130" s="467">
        <f>+D130+D131+D132</f>
        <v>0</v>
      </c>
    </row>
    <row r="131" spans="2:17" x14ac:dyDescent="0.25">
      <c r="B131" s="67" t="s">
        <v>87</v>
      </c>
      <c r="C131" s="430">
        <v>30</v>
      </c>
      <c r="D131" s="422">
        <v>0</v>
      </c>
      <c r="E131" s="468"/>
    </row>
    <row r="132" spans="2:17" ht="15.75" thickBot="1" x14ac:dyDescent="0.3">
      <c r="B132" s="67" t="s">
        <v>88</v>
      </c>
      <c r="C132" s="72">
        <v>40</v>
      </c>
      <c r="D132" s="72">
        <v>0</v>
      </c>
      <c r="E132" s="469"/>
    </row>
    <row r="134" spans="2:17" ht="15.75" thickBot="1" x14ac:dyDescent="0.3"/>
    <row r="135" spans="2:17" ht="27" thickBot="1" x14ac:dyDescent="0.3">
      <c r="B135" s="449" t="s">
        <v>50</v>
      </c>
      <c r="C135" s="450"/>
      <c r="D135" s="450"/>
      <c r="E135" s="450"/>
      <c r="F135" s="450"/>
      <c r="G135" s="450"/>
      <c r="H135" s="450"/>
      <c r="I135" s="450"/>
      <c r="J135" s="450"/>
      <c r="K135" s="450"/>
      <c r="L135" s="450"/>
      <c r="M135" s="450"/>
      <c r="N135" s="451"/>
    </row>
    <row r="137" spans="2:17" ht="76.5" customHeight="1" x14ac:dyDescent="0.25">
      <c r="B137" s="108" t="s">
        <v>0</v>
      </c>
      <c r="C137" s="108" t="s">
        <v>39</v>
      </c>
      <c r="D137" s="108" t="s">
        <v>40</v>
      </c>
      <c r="E137" s="108" t="s">
        <v>78</v>
      </c>
      <c r="F137" s="108" t="s">
        <v>80</v>
      </c>
      <c r="G137" s="108" t="s">
        <v>81</v>
      </c>
      <c r="H137" s="108" t="s">
        <v>82</v>
      </c>
      <c r="I137" s="108" t="s">
        <v>79</v>
      </c>
      <c r="J137" s="452" t="s">
        <v>83</v>
      </c>
      <c r="K137" s="453"/>
      <c r="L137" s="454"/>
      <c r="M137" s="108" t="s">
        <v>84</v>
      </c>
      <c r="N137" s="108" t="s">
        <v>41</v>
      </c>
      <c r="O137" s="108" t="s">
        <v>42</v>
      </c>
      <c r="P137" s="452" t="s">
        <v>3</v>
      </c>
      <c r="Q137" s="454"/>
    </row>
    <row r="138" spans="2:17" s="403" customFormat="1" ht="60.75" customHeight="1" x14ac:dyDescent="0.25">
      <c r="B138" s="419" t="s">
        <v>510</v>
      </c>
      <c r="C138" s="419"/>
      <c r="D138" s="419"/>
      <c r="E138" s="419"/>
      <c r="F138" s="419"/>
      <c r="G138" s="419"/>
      <c r="H138" s="419"/>
      <c r="I138" s="431"/>
      <c r="J138" s="419" t="s">
        <v>482</v>
      </c>
      <c r="K138" s="431" t="s">
        <v>527</v>
      </c>
      <c r="L138" s="431" t="s">
        <v>528</v>
      </c>
      <c r="M138" s="419"/>
      <c r="N138" s="419"/>
      <c r="O138" s="419"/>
      <c r="P138" s="460"/>
      <c r="Q138" s="460"/>
    </row>
    <row r="139" spans="2:17" s="403" customFormat="1" ht="60.75" customHeight="1" x14ac:dyDescent="0.25">
      <c r="B139" s="419"/>
      <c r="C139" s="419" t="s">
        <v>95</v>
      </c>
      <c r="D139" s="419" t="s">
        <v>2373</v>
      </c>
      <c r="E139" s="419">
        <v>22729461</v>
      </c>
      <c r="F139" s="419" t="s">
        <v>2374</v>
      </c>
      <c r="G139" s="419" t="s">
        <v>2375</v>
      </c>
      <c r="H139" s="401">
        <v>39067</v>
      </c>
      <c r="I139" s="431"/>
      <c r="J139" s="419" t="s">
        <v>2356</v>
      </c>
      <c r="K139" s="431" t="s">
        <v>2376</v>
      </c>
      <c r="L139" s="431" t="s">
        <v>559</v>
      </c>
      <c r="M139" s="419" t="s">
        <v>95</v>
      </c>
      <c r="N139" s="419" t="s">
        <v>96</v>
      </c>
      <c r="O139" s="419" t="s">
        <v>96</v>
      </c>
      <c r="P139" s="461"/>
      <c r="Q139" s="462"/>
    </row>
    <row r="140" spans="2:17" s="403" customFormat="1" ht="60.75" customHeight="1" x14ac:dyDescent="0.25">
      <c r="B140" s="419"/>
      <c r="C140" s="419"/>
      <c r="D140" s="419"/>
      <c r="E140" s="419"/>
      <c r="F140" s="419"/>
      <c r="G140" s="419"/>
      <c r="H140" s="523"/>
      <c r="I140" s="431"/>
      <c r="J140" s="419"/>
      <c r="K140" s="431"/>
      <c r="L140" s="431"/>
      <c r="M140" s="419"/>
      <c r="N140" s="419"/>
      <c r="O140" s="419"/>
      <c r="P140" s="461"/>
      <c r="Q140" s="462"/>
    </row>
    <row r="141" spans="2:17" s="403" customFormat="1" ht="60.75" customHeight="1" x14ac:dyDescent="0.25">
      <c r="B141" s="419"/>
      <c r="C141" s="419"/>
      <c r="D141" s="419"/>
      <c r="E141" s="419"/>
      <c r="F141" s="419"/>
      <c r="G141" s="419"/>
      <c r="H141" s="523"/>
      <c r="I141" s="431"/>
      <c r="J141" s="419"/>
      <c r="K141" s="431"/>
      <c r="L141" s="431"/>
      <c r="M141" s="419"/>
      <c r="N141" s="419"/>
      <c r="O141" s="419"/>
      <c r="P141" s="424"/>
      <c r="Q141" s="425"/>
    </row>
    <row r="142" spans="2:17" s="403" customFormat="1" ht="60.75" customHeight="1" x14ac:dyDescent="0.25">
      <c r="B142" s="419" t="s">
        <v>92</v>
      </c>
      <c r="C142" s="419" t="s">
        <v>95</v>
      </c>
      <c r="D142" s="419" t="s">
        <v>2377</v>
      </c>
      <c r="E142" s="419">
        <v>32751041</v>
      </c>
      <c r="F142" s="419" t="s">
        <v>2378</v>
      </c>
      <c r="G142" s="419" t="s">
        <v>116</v>
      </c>
      <c r="H142" s="401">
        <v>40473</v>
      </c>
      <c r="I142" s="431"/>
      <c r="J142" s="419" t="s">
        <v>2342</v>
      </c>
      <c r="K142" s="431" t="s">
        <v>2379</v>
      </c>
      <c r="L142" s="431" t="s">
        <v>2380</v>
      </c>
      <c r="M142" s="419" t="s">
        <v>95</v>
      </c>
      <c r="N142" s="419" t="s">
        <v>95</v>
      </c>
      <c r="O142" s="419" t="s">
        <v>95</v>
      </c>
      <c r="P142" s="419"/>
      <c r="Q142" s="419"/>
    </row>
    <row r="143" spans="2:17" s="403" customFormat="1" ht="60.75" customHeight="1" x14ac:dyDescent="0.25">
      <c r="B143" s="419"/>
      <c r="C143" s="419"/>
      <c r="D143" s="419"/>
      <c r="E143" s="419"/>
      <c r="F143" s="419"/>
      <c r="G143" s="419"/>
      <c r="H143" s="401"/>
      <c r="I143" s="431"/>
      <c r="J143" s="419" t="s">
        <v>1257</v>
      </c>
      <c r="K143" s="431" t="s">
        <v>2381</v>
      </c>
      <c r="L143" s="431" t="s">
        <v>559</v>
      </c>
      <c r="M143" s="419"/>
      <c r="N143" s="419"/>
      <c r="O143" s="419"/>
      <c r="P143" s="419"/>
      <c r="Q143" s="419"/>
    </row>
    <row r="144" spans="2:17" s="403" customFormat="1" ht="60.75" customHeight="1" x14ac:dyDescent="0.25">
      <c r="B144" s="419"/>
      <c r="C144" s="419"/>
      <c r="D144" s="419"/>
      <c r="E144" s="419"/>
      <c r="F144" s="419"/>
      <c r="G144" s="419"/>
      <c r="H144" s="401"/>
      <c r="I144" s="431"/>
      <c r="J144" s="419" t="s">
        <v>2382</v>
      </c>
      <c r="K144" s="431" t="s">
        <v>2383</v>
      </c>
      <c r="L144" s="431" t="s">
        <v>559</v>
      </c>
      <c r="M144" s="419"/>
      <c r="N144" s="419"/>
      <c r="O144" s="419"/>
      <c r="P144" s="419"/>
      <c r="Q144" s="419"/>
    </row>
    <row r="145" spans="2:17" s="403" customFormat="1" ht="60.75" customHeight="1" x14ac:dyDescent="0.25">
      <c r="B145" s="419"/>
      <c r="C145" s="419"/>
      <c r="D145" s="419"/>
      <c r="E145" s="419"/>
      <c r="F145" s="419"/>
      <c r="G145" s="419"/>
      <c r="H145" s="401"/>
      <c r="I145" s="431"/>
      <c r="J145" s="419" t="s">
        <v>1257</v>
      </c>
      <c r="K145" s="431" t="s">
        <v>2384</v>
      </c>
      <c r="L145" s="431" t="s">
        <v>559</v>
      </c>
      <c r="M145" s="419"/>
      <c r="N145" s="419"/>
      <c r="O145" s="419"/>
      <c r="P145" s="419"/>
      <c r="Q145" s="419"/>
    </row>
    <row r="146" spans="2:17" s="403" customFormat="1" ht="60.75" customHeight="1" x14ac:dyDescent="0.25">
      <c r="B146" s="419"/>
      <c r="C146" s="419"/>
      <c r="D146" s="419"/>
      <c r="E146" s="419"/>
      <c r="F146" s="419"/>
      <c r="G146" s="419"/>
      <c r="H146" s="401"/>
      <c r="I146" s="431"/>
      <c r="J146" s="419"/>
      <c r="K146" s="431"/>
      <c r="L146" s="431"/>
      <c r="M146" s="419"/>
      <c r="N146" s="419"/>
      <c r="O146" s="419"/>
      <c r="P146" s="419"/>
      <c r="Q146" s="419"/>
    </row>
    <row r="147" spans="2:17" s="403" customFormat="1" ht="33.6" customHeight="1" x14ac:dyDescent="0.25">
      <c r="B147" s="419" t="s">
        <v>93</v>
      </c>
      <c r="C147" s="419" t="s">
        <v>95</v>
      </c>
      <c r="D147" s="419" t="s">
        <v>2385</v>
      </c>
      <c r="E147" s="419">
        <v>8603143</v>
      </c>
      <c r="F147" s="419" t="s">
        <v>128</v>
      </c>
      <c r="G147" s="419" t="s">
        <v>117</v>
      </c>
      <c r="H147" s="401">
        <v>37826</v>
      </c>
      <c r="I147" s="431"/>
      <c r="J147" s="419"/>
      <c r="K147" s="431"/>
      <c r="L147" s="431"/>
      <c r="M147" s="419"/>
      <c r="N147" s="419" t="s">
        <v>95</v>
      </c>
      <c r="O147" s="419" t="s">
        <v>95</v>
      </c>
      <c r="P147" s="460"/>
      <c r="Q147" s="460"/>
    </row>
    <row r="150" spans="2:17" ht="15.75" thickBot="1" x14ac:dyDescent="0.3"/>
    <row r="151" spans="2:17" ht="54" customHeight="1" x14ac:dyDescent="0.25">
      <c r="B151" s="112" t="s">
        <v>33</v>
      </c>
      <c r="C151" s="112" t="s">
        <v>47</v>
      </c>
      <c r="D151" s="108" t="s">
        <v>48</v>
      </c>
      <c r="E151" s="112" t="s">
        <v>49</v>
      </c>
      <c r="F151" s="77" t="s">
        <v>54</v>
      </c>
      <c r="G151" s="82"/>
    </row>
    <row r="152" spans="2:17" ht="120.75" customHeight="1" x14ac:dyDescent="0.2">
      <c r="B152" s="470" t="s">
        <v>51</v>
      </c>
      <c r="C152" s="6" t="s">
        <v>89</v>
      </c>
      <c r="D152" s="422">
        <v>25</v>
      </c>
      <c r="E152" s="422">
        <v>0</v>
      </c>
      <c r="F152" s="471">
        <f>+E152+E153+E154</f>
        <v>35</v>
      </c>
      <c r="G152" s="83"/>
    </row>
    <row r="153" spans="2:17" ht="76.150000000000006" customHeight="1" x14ac:dyDescent="0.2">
      <c r="B153" s="470"/>
      <c r="C153" s="6" t="s">
        <v>90</v>
      </c>
      <c r="D153" s="419">
        <v>25</v>
      </c>
      <c r="E153" s="422">
        <v>25</v>
      </c>
      <c r="F153" s="472"/>
      <c r="G153" s="83"/>
    </row>
    <row r="154" spans="2:17" ht="69" customHeight="1" x14ac:dyDescent="0.2">
      <c r="B154" s="470"/>
      <c r="C154" s="6" t="s">
        <v>91</v>
      </c>
      <c r="D154" s="422">
        <v>10</v>
      </c>
      <c r="E154" s="422">
        <v>10</v>
      </c>
      <c r="F154" s="473"/>
      <c r="G154" s="83"/>
    </row>
    <row r="155" spans="2:17" x14ac:dyDescent="0.25">
      <c r="C155" s="92"/>
    </row>
    <row r="158" spans="2:17" x14ac:dyDescent="0.25">
      <c r="B158" s="110" t="s">
        <v>55</v>
      </c>
    </row>
    <row r="161" spans="2:5" x14ac:dyDescent="0.25">
      <c r="B161" s="113" t="s">
        <v>33</v>
      </c>
      <c r="C161" s="113" t="s">
        <v>56</v>
      </c>
      <c r="D161" s="112" t="s">
        <v>49</v>
      </c>
      <c r="E161" s="112" t="s">
        <v>16</v>
      </c>
    </row>
    <row r="162" spans="2:5" ht="28.5" x14ac:dyDescent="0.25">
      <c r="B162" s="93" t="s">
        <v>57</v>
      </c>
      <c r="C162" s="94">
        <v>40</v>
      </c>
      <c r="D162" s="422">
        <v>0</v>
      </c>
      <c r="E162" s="446">
        <f>+D162+D163</f>
        <v>35</v>
      </c>
    </row>
    <row r="163" spans="2:5" ht="42.75" x14ac:dyDescent="0.25">
      <c r="B163" s="93" t="s">
        <v>58</v>
      </c>
      <c r="C163" s="94">
        <v>60</v>
      </c>
      <c r="D163" s="422">
        <v>35</v>
      </c>
      <c r="E163" s="447"/>
    </row>
  </sheetData>
  <mergeCells count="45">
    <mergeCell ref="E162:E163"/>
    <mergeCell ref="P138:Q138"/>
    <mergeCell ref="P139:Q139"/>
    <mergeCell ref="P140:Q140"/>
    <mergeCell ref="P147:Q147"/>
    <mergeCell ref="B152:B154"/>
    <mergeCell ref="F152:F154"/>
    <mergeCell ref="B109:P109"/>
    <mergeCell ref="B112:N112"/>
    <mergeCell ref="E130:E132"/>
    <mergeCell ref="B135:N135"/>
    <mergeCell ref="J137:L137"/>
    <mergeCell ref="P137:Q137"/>
    <mergeCell ref="P90:Q90"/>
    <mergeCell ref="P91:Q91"/>
    <mergeCell ref="P95:Q95"/>
    <mergeCell ref="B102:N102"/>
    <mergeCell ref="D105:E105"/>
    <mergeCell ref="D106:E106"/>
    <mergeCell ref="B81:N81"/>
    <mergeCell ref="J86:L86"/>
    <mergeCell ref="P86:Q86"/>
    <mergeCell ref="P87:Q87"/>
    <mergeCell ref="P88:Q88"/>
    <mergeCell ref="P89:Q89"/>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decimal" allowBlank="1" showInputMessage="1" showErrorMessage="1" sqref="WVH983079 WLL983079 C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C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C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C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C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C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C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C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C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C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C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C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C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C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C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9 A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A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A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A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A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A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A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A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A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A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A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A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A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A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A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9"/>
  <sheetViews>
    <sheetView topLeftCell="A136" zoomScale="110" zoomScaleNormal="11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5" bestFit="1" customWidth="1"/>
    <col min="17" max="17" width="23"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2202</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2203</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395" t="s">
        <v>12</v>
      </c>
      <c r="E14" s="395" t="s">
        <v>13</v>
      </c>
      <c r="F14" s="395" t="s">
        <v>29</v>
      </c>
      <c r="G14" s="80"/>
      <c r="I14" s="38"/>
      <c r="J14" s="38"/>
      <c r="K14" s="38"/>
      <c r="L14" s="38"/>
      <c r="M14" s="38"/>
      <c r="N14" s="96"/>
    </row>
    <row r="15" spans="2:16" x14ac:dyDescent="0.25">
      <c r="B15" s="443"/>
      <c r="C15" s="443"/>
      <c r="D15" s="395">
        <v>17</v>
      </c>
      <c r="E15" s="36">
        <v>1252968600</v>
      </c>
      <c r="F15" s="212">
        <v>600</v>
      </c>
      <c r="G15" s="81"/>
      <c r="I15" s="39"/>
      <c r="J15" s="39"/>
      <c r="K15" s="39"/>
      <c r="L15" s="39"/>
      <c r="M15" s="39"/>
      <c r="N15" s="96"/>
    </row>
    <row r="16" spans="2:16" x14ac:dyDescent="0.25">
      <c r="B16" s="443"/>
      <c r="C16" s="443"/>
      <c r="D16" s="395"/>
      <c r="E16" s="36"/>
      <c r="F16" s="36"/>
      <c r="G16" s="81"/>
      <c r="I16" s="39"/>
      <c r="J16" s="39"/>
      <c r="K16" s="39"/>
      <c r="L16" s="39"/>
      <c r="M16" s="39"/>
      <c r="N16" s="96"/>
    </row>
    <row r="17" spans="1:14" x14ac:dyDescent="0.25">
      <c r="B17" s="443"/>
      <c r="C17" s="443"/>
      <c r="D17" s="395"/>
      <c r="E17" s="36"/>
      <c r="F17" s="36"/>
      <c r="G17" s="81"/>
      <c r="I17" s="39"/>
      <c r="J17" s="39"/>
      <c r="K17" s="39"/>
      <c r="L17" s="39"/>
      <c r="M17" s="39"/>
      <c r="N17" s="96"/>
    </row>
    <row r="18" spans="1:14" x14ac:dyDescent="0.25">
      <c r="B18" s="443"/>
      <c r="C18" s="443"/>
      <c r="D18" s="395"/>
      <c r="E18" s="37"/>
      <c r="F18" s="36"/>
      <c r="G18" s="81"/>
      <c r="H18" s="22"/>
      <c r="I18" s="39"/>
      <c r="J18" s="39"/>
      <c r="K18" s="39"/>
      <c r="L18" s="39"/>
      <c r="M18" s="39"/>
      <c r="N18" s="20"/>
    </row>
    <row r="19" spans="1:14" x14ac:dyDescent="0.25">
      <c r="B19" s="443"/>
      <c r="C19" s="443"/>
      <c r="D19" s="395"/>
      <c r="E19" s="37"/>
      <c r="F19" s="36"/>
      <c r="G19" s="81"/>
      <c r="H19" s="22"/>
      <c r="I19" s="41"/>
      <c r="J19" s="41"/>
      <c r="K19" s="41"/>
      <c r="L19" s="41"/>
      <c r="M19" s="41"/>
      <c r="N19" s="20"/>
    </row>
    <row r="20" spans="1:14" x14ac:dyDescent="0.25">
      <c r="B20" s="443"/>
      <c r="C20" s="443"/>
      <c r="D20" s="395"/>
      <c r="E20" s="37"/>
      <c r="F20" s="36"/>
      <c r="G20" s="81"/>
      <c r="H20" s="22"/>
      <c r="I20" s="95"/>
      <c r="J20" s="95"/>
      <c r="K20" s="95"/>
      <c r="L20" s="95"/>
      <c r="M20" s="95"/>
      <c r="N20" s="20"/>
    </row>
    <row r="21" spans="1:14" x14ac:dyDescent="0.25">
      <c r="B21" s="443"/>
      <c r="C21" s="443"/>
      <c r="D21" s="395"/>
      <c r="E21" s="37"/>
      <c r="F21" s="36"/>
      <c r="G21" s="81"/>
      <c r="H21" s="22"/>
      <c r="I21" s="95"/>
      <c r="J21" s="95"/>
      <c r="K21" s="95"/>
      <c r="L21" s="95"/>
      <c r="M21" s="95"/>
      <c r="N21" s="20"/>
    </row>
    <row r="22" spans="1:14" ht="15.75" thickBot="1" x14ac:dyDescent="0.3">
      <c r="B22" s="444" t="s">
        <v>14</v>
      </c>
      <c r="C22" s="445"/>
      <c r="D22" s="395"/>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396"/>
      <c r="D30" s="396"/>
      <c r="E30" s="92"/>
      <c r="F30" s="92"/>
      <c r="G30" s="92"/>
      <c r="H30" s="92"/>
      <c r="I30" s="95"/>
      <c r="J30" s="95"/>
      <c r="K30" s="95"/>
      <c r="L30" s="95"/>
      <c r="M30" s="95"/>
      <c r="N30" s="96"/>
    </row>
    <row r="31" spans="1:14" x14ac:dyDescent="0.25">
      <c r="A31" s="87"/>
      <c r="B31" s="109" t="s">
        <v>98</v>
      </c>
      <c r="C31" s="396"/>
      <c r="D31" s="396"/>
      <c r="E31" s="92"/>
      <c r="F31" s="92"/>
      <c r="G31" s="92"/>
      <c r="H31" s="92"/>
      <c r="I31" s="95"/>
      <c r="J31" s="95"/>
      <c r="K31" s="95"/>
      <c r="L31" s="95"/>
      <c r="M31" s="95"/>
      <c r="N31" s="96"/>
    </row>
    <row r="32" spans="1:14" x14ac:dyDescent="0.25">
      <c r="A32" s="87"/>
      <c r="B32" s="109" t="s">
        <v>99</v>
      </c>
      <c r="C32" s="396"/>
      <c r="D32" s="109"/>
      <c r="E32" s="92"/>
      <c r="F32" s="92"/>
      <c r="G32" s="92"/>
      <c r="H32" s="92"/>
      <c r="I32" s="95"/>
      <c r="J32" s="95"/>
      <c r="K32" s="95"/>
      <c r="L32" s="95"/>
      <c r="M32" s="95"/>
      <c r="N32" s="96"/>
    </row>
    <row r="33" spans="1:17" x14ac:dyDescent="0.25">
      <c r="A33" s="87"/>
      <c r="B33" s="109" t="s">
        <v>100</v>
      </c>
      <c r="C33" s="396"/>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396">
        <v>0</v>
      </c>
      <c r="E40" s="446">
        <f>+D40+D41</f>
        <v>25</v>
      </c>
      <c r="F40" s="92"/>
      <c r="G40" s="92"/>
      <c r="H40" s="92"/>
      <c r="I40" s="95"/>
      <c r="J40" s="95"/>
      <c r="K40" s="95"/>
      <c r="L40" s="95"/>
      <c r="M40" s="95"/>
      <c r="N40" s="96"/>
    </row>
    <row r="41" spans="1:17" ht="42.75" x14ac:dyDescent="0.25">
      <c r="A41" s="87"/>
      <c r="B41" s="93" t="s">
        <v>103</v>
      </c>
      <c r="C41" s="94">
        <v>60</v>
      </c>
      <c r="D41" s="396">
        <v>25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180" x14ac:dyDescent="0.25">
      <c r="A49" s="47">
        <v>1</v>
      </c>
      <c r="B49" s="102"/>
      <c r="C49" s="103" t="s">
        <v>2204</v>
      </c>
      <c r="D49" s="102" t="s">
        <v>2205</v>
      </c>
      <c r="E49" s="124">
        <v>1</v>
      </c>
      <c r="F49" s="98" t="s">
        <v>96</v>
      </c>
      <c r="G49" s="115"/>
      <c r="H49" s="105"/>
      <c r="I49" s="99"/>
      <c r="J49" s="99"/>
      <c r="K49" s="90"/>
      <c r="L49" s="99"/>
      <c r="M49" s="90"/>
      <c r="N49" s="90"/>
      <c r="O49" s="27"/>
      <c r="P49" s="404"/>
      <c r="Q49" s="344" t="s">
        <v>2206</v>
      </c>
      <c r="R49" s="100"/>
      <c r="S49" s="100"/>
      <c r="T49" s="100"/>
      <c r="U49" s="100"/>
      <c r="V49" s="100"/>
      <c r="W49" s="100"/>
      <c r="X49" s="100"/>
      <c r="Y49" s="100"/>
      <c r="Z49" s="100"/>
    </row>
    <row r="50" spans="1:26" s="101" customFormat="1" ht="45" x14ac:dyDescent="0.25">
      <c r="A50" s="47">
        <f>+A49+1</f>
        <v>2</v>
      </c>
      <c r="B50" s="102"/>
      <c r="C50" s="103"/>
      <c r="D50" s="102" t="s">
        <v>2207</v>
      </c>
      <c r="E50" s="124">
        <v>2</v>
      </c>
      <c r="F50" s="98" t="s">
        <v>96</v>
      </c>
      <c r="G50" s="97"/>
      <c r="H50" s="105"/>
      <c r="I50" s="99"/>
      <c r="J50" s="99"/>
      <c r="K50" s="90"/>
      <c r="L50" s="99"/>
      <c r="M50" s="90"/>
      <c r="N50" s="90"/>
      <c r="O50" s="27"/>
      <c r="P50" s="404"/>
      <c r="Q50" s="116"/>
      <c r="R50" s="100"/>
      <c r="S50" s="100"/>
      <c r="T50" s="100"/>
      <c r="U50" s="100"/>
      <c r="V50" s="100"/>
      <c r="W50" s="100"/>
      <c r="X50" s="100"/>
      <c r="Y50" s="100"/>
      <c r="Z50" s="100"/>
    </row>
    <row r="51" spans="1:26" s="101" customFormat="1" ht="30" x14ac:dyDescent="0.25">
      <c r="A51" s="47">
        <f t="shared" ref="A51:A56" si="0">+A50+1</f>
        <v>3</v>
      </c>
      <c r="B51" s="102"/>
      <c r="C51" s="103"/>
      <c r="D51" s="102" t="s">
        <v>2208</v>
      </c>
      <c r="E51" s="124">
        <v>3</v>
      </c>
      <c r="F51" s="98" t="s">
        <v>96</v>
      </c>
      <c r="G51" s="98"/>
      <c r="H51" s="98"/>
      <c r="I51" s="99"/>
      <c r="J51" s="99"/>
      <c r="K51" s="99"/>
      <c r="L51" s="99"/>
      <c r="M51" s="90"/>
      <c r="N51" s="90"/>
      <c r="O51" s="27"/>
      <c r="P51" s="404"/>
      <c r="Q51" s="116"/>
      <c r="R51" s="100"/>
      <c r="S51" s="100"/>
      <c r="T51" s="100"/>
      <c r="U51" s="100"/>
      <c r="V51" s="100"/>
      <c r="W51" s="100"/>
      <c r="X51" s="100"/>
      <c r="Y51" s="100"/>
      <c r="Z51" s="100"/>
    </row>
    <row r="52" spans="1:26" s="101" customFormat="1" ht="30" x14ac:dyDescent="0.25">
      <c r="A52" s="47">
        <f t="shared" si="0"/>
        <v>4</v>
      </c>
      <c r="B52" s="102"/>
      <c r="C52" s="103"/>
      <c r="D52" s="102" t="s">
        <v>2208</v>
      </c>
      <c r="E52" s="124">
        <v>4</v>
      </c>
      <c r="F52" s="98" t="s">
        <v>96</v>
      </c>
      <c r="G52" s="98"/>
      <c r="H52" s="98"/>
      <c r="I52" s="99"/>
      <c r="J52" s="99"/>
      <c r="K52" s="99"/>
      <c r="L52" s="99"/>
      <c r="M52" s="90"/>
      <c r="N52" s="90"/>
      <c r="O52" s="27"/>
      <c r="P52" s="404"/>
      <c r="Q52" s="116"/>
      <c r="R52" s="100"/>
      <c r="S52" s="100"/>
      <c r="T52" s="100"/>
      <c r="U52" s="100"/>
      <c r="V52" s="100"/>
      <c r="W52" s="100"/>
      <c r="X52" s="100"/>
      <c r="Y52" s="100"/>
      <c r="Z52" s="100"/>
    </row>
    <row r="53" spans="1:26" s="101" customFormat="1" x14ac:dyDescent="0.25">
      <c r="A53" s="47">
        <f t="shared" si="0"/>
        <v>5</v>
      </c>
      <c r="B53" s="102"/>
      <c r="C53" s="103"/>
      <c r="D53" s="102"/>
      <c r="E53" s="124"/>
      <c r="F53" s="98"/>
      <c r="G53" s="98"/>
      <c r="H53" s="98"/>
      <c r="I53" s="99"/>
      <c r="J53" s="99"/>
      <c r="K53" s="99"/>
      <c r="L53" s="99"/>
      <c r="M53" s="90"/>
      <c r="N53" s="90"/>
      <c r="O53" s="27"/>
      <c r="P53" s="404"/>
      <c r="Q53" s="116"/>
      <c r="R53" s="100"/>
      <c r="S53" s="100"/>
      <c r="T53" s="100"/>
      <c r="U53" s="100"/>
      <c r="V53" s="100"/>
      <c r="W53" s="100"/>
      <c r="X53" s="100"/>
      <c r="Y53" s="100"/>
      <c r="Z53" s="100"/>
    </row>
    <row r="54" spans="1:26" s="101" customFormat="1" x14ac:dyDescent="0.25">
      <c r="A54" s="47">
        <f t="shared" si="0"/>
        <v>6</v>
      </c>
      <c r="B54" s="102"/>
      <c r="C54" s="103"/>
      <c r="D54" s="102"/>
      <c r="E54" s="124"/>
      <c r="F54" s="98"/>
      <c r="G54" s="98"/>
      <c r="H54" s="98"/>
      <c r="I54" s="99"/>
      <c r="J54" s="99"/>
      <c r="K54" s="99"/>
      <c r="L54" s="99"/>
      <c r="M54" s="90"/>
      <c r="N54" s="90"/>
      <c r="O54" s="27"/>
      <c r="P54" s="404"/>
      <c r="Q54" s="116"/>
      <c r="R54" s="100"/>
      <c r="S54" s="100"/>
      <c r="T54" s="100"/>
      <c r="U54" s="100"/>
      <c r="V54" s="100"/>
      <c r="W54" s="100"/>
      <c r="X54" s="100"/>
      <c r="Y54" s="100"/>
      <c r="Z54" s="100"/>
    </row>
    <row r="55" spans="1:26" s="101" customFormat="1" x14ac:dyDescent="0.25">
      <c r="A55" s="47">
        <f t="shared" si="0"/>
        <v>7</v>
      </c>
      <c r="B55" s="102"/>
      <c r="C55" s="103"/>
      <c r="D55" s="102"/>
      <c r="E55" s="124"/>
      <c r="F55" s="98"/>
      <c r="G55" s="98"/>
      <c r="H55" s="98"/>
      <c r="I55" s="99"/>
      <c r="J55" s="99"/>
      <c r="K55" s="99"/>
      <c r="L55" s="99"/>
      <c r="M55" s="90"/>
      <c r="N55" s="90"/>
      <c r="O55" s="27"/>
      <c r="P55" s="404"/>
      <c r="Q55" s="116"/>
      <c r="R55" s="100"/>
      <c r="S55" s="100"/>
      <c r="T55" s="100"/>
      <c r="U55" s="100"/>
      <c r="V55" s="100"/>
      <c r="W55" s="100"/>
      <c r="X55" s="100"/>
      <c r="Y55" s="100"/>
      <c r="Z55" s="100"/>
    </row>
    <row r="56" spans="1:26" s="101" customFormat="1" x14ac:dyDescent="0.25">
      <c r="A56" s="47">
        <f t="shared" si="0"/>
        <v>8</v>
      </c>
      <c r="B56" s="102"/>
      <c r="C56" s="103"/>
      <c r="D56" s="102"/>
      <c r="E56" s="124"/>
      <c r="F56" s="98"/>
      <c r="G56" s="98"/>
      <c r="H56" s="98"/>
      <c r="I56" s="99"/>
      <c r="J56" s="99"/>
      <c r="K56" s="99"/>
      <c r="L56" s="99"/>
      <c r="M56" s="90"/>
      <c r="N56" s="90"/>
      <c r="O56" s="27"/>
      <c r="P56" s="404"/>
      <c r="Q56" s="116"/>
      <c r="R56" s="100"/>
      <c r="S56" s="100"/>
      <c r="T56" s="100"/>
      <c r="U56" s="100"/>
      <c r="V56" s="100"/>
      <c r="W56" s="100"/>
      <c r="X56" s="100"/>
      <c r="Y56" s="100"/>
      <c r="Z56" s="100"/>
    </row>
    <row r="57" spans="1:26" s="101" customFormat="1" x14ac:dyDescent="0.25">
      <c r="A57" s="47"/>
      <c r="B57" s="50" t="s">
        <v>16</v>
      </c>
      <c r="C57" s="103"/>
      <c r="D57" s="102"/>
      <c r="E57" s="124"/>
      <c r="F57" s="98"/>
      <c r="G57" s="98"/>
      <c r="H57" s="98"/>
      <c r="I57" s="99"/>
      <c r="J57" s="99"/>
      <c r="K57" s="104">
        <f t="shared" ref="K57:N57" si="1">SUM(K49:K56)</f>
        <v>0</v>
      </c>
      <c r="L57" s="104">
        <f t="shared" si="1"/>
        <v>0</v>
      </c>
      <c r="M57" s="114">
        <f t="shared" si="1"/>
        <v>0</v>
      </c>
      <c r="N57" s="104">
        <f t="shared" si="1"/>
        <v>0</v>
      </c>
      <c r="O57" s="27"/>
      <c r="P57" s="404"/>
      <c r="Q57" s="117"/>
    </row>
    <row r="58" spans="1:26" s="30" customFormat="1" x14ac:dyDescent="0.25">
      <c r="E58" s="31"/>
      <c r="P58" s="414"/>
    </row>
    <row r="59" spans="1:26" s="30" customFormat="1" x14ac:dyDescent="0.25">
      <c r="B59" s="434" t="s">
        <v>28</v>
      </c>
      <c r="C59" s="434" t="s">
        <v>27</v>
      </c>
      <c r="D59" s="436" t="s">
        <v>34</v>
      </c>
      <c r="E59" s="436"/>
      <c r="P59" s="414"/>
    </row>
    <row r="60" spans="1:26" s="30" customFormat="1" x14ac:dyDescent="0.25">
      <c r="B60" s="435"/>
      <c r="C60" s="435"/>
      <c r="D60" s="394" t="s">
        <v>23</v>
      </c>
      <c r="E60" s="62" t="s">
        <v>24</v>
      </c>
      <c r="P60" s="414"/>
    </row>
    <row r="61" spans="1:26" s="30" customFormat="1" ht="30.6" customHeight="1" x14ac:dyDescent="0.25">
      <c r="B61" s="59" t="s">
        <v>21</v>
      </c>
      <c r="C61" s="60">
        <f>+K57</f>
        <v>0</v>
      </c>
      <c r="D61" s="398"/>
      <c r="E61" s="58"/>
      <c r="F61" s="32"/>
      <c r="G61" s="32"/>
      <c r="H61" s="32"/>
      <c r="I61" s="32"/>
      <c r="J61" s="32"/>
      <c r="K61" s="32"/>
      <c r="L61" s="32"/>
      <c r="M61" s="32"/>
      <c r="P61" s="414"/>
    </row>
    <row r="62" spans="1:26" s="30" customFormat="1" ht="30" customHeight="1" x14ac:dyDescent="0.25">
      <c r="B62" s="59" t="s">
        <v>25</v>
      </c>
      <c r="C62" s="60">
        <f>+M57</f>
        <v>0</v>
      </c>
      <c r="D62" s="58"/>
      <c r="E62" s="58"/>
      <c r="P62" s="414"/>
    </row>
    <row r="63" spans="1:26" s="30" customFormat="1" x14ac:dyDescent="0.25">
      <c r="B63" s="33"/>
      <c r="C63" s="455"/>
      <c r="D63" s="455"/>
      <c r="E63" s="455"/>
      <c r="F63" s="455"/>
      <c r="G63" s="455"/>
      <c r="H63" s="455"/>
      <c r="I63" s="455"/>
      <c r="J63" s="455"/>
      <c r="K63" s="455"/>
      <c r="L63" s="455"/>
      <c r="M63" s="455"/>
      <c r="N63" s="455"/>
      <c r="P63" s="414"/>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97"/>
      <c r="C69" s="397"/>
      <c r="D69" s="4"/>
      <c r="E69" s="5"/>
      <c r="F69" s="4"/>
      <c r="G69" s="4"/>
      <c r="H69" s="4"/>
      <c r="I69" s="4"/>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1:17" ht="27" thickBot="1" x14ac:dyDescent="0.3">
      <c r="B81" s="449" t="s">
        <v>38</v>
      </c>
      <c r="C81" s="450"/>
      <c r="D81" s="450"/>
      <c r="E81" s="450"/>
      <c r="F81" s="450"/>
      <c r="G81" s="450"/>
      <c r="H81" s="450"/>
      <c r="I81" s="450"/>
      <c r="J81" s="450"/>
      <c r="K81" s="450"/>
      <c r="L81" s="450"/>
      <c r="M81" s="450"/>
      <c r="N81" s="451"/>
    </row>
    <row r="86" spans="1: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1:17" ht="60.75" customHeight="1" x14ac:dyDescent="0.25">
      <c r="B87" s="190" t="s">
        <v>160</v>
      </c>
      <c r="C87" s="273"/>
      <c r="D87" s="3"/>
      <c r="E87" s="3"/>
      <c r="F87" s="397"/>
      <c r="G87" s="3"/>
      <c r="H87" s="3"/>
      <c r="I87" s="5"/>
      <c r="J87" s="1" t="s">
        <v>482</v>
      </c>
      <c r="K87" s="86" t="s">
        <v>527</v>
      </c>
      <c r="L87" s="85" t="s">
        <v>528</v>
      </c>
      <c r="M87" s="109"/>
      <c r="N87" s="109"/>
      <c r="O87" s="109"/>
      <c r="P87" s="463"/>
      <c r="Q87" s="463"/>
    </row>
    <row r="88" spans="1:17" s="403" customFormat="1" ht="60.75" customHeight="1" x14ac:dyDescent="0.25">
      <c r="B88" s="397" t="s">
        <v>160</v>
      </c>
      <c r="C88" s="397"/>
      <c r="D88" s="397" t="s">
        <v>2209</v>
      </c>
      <c r="E88" s="397">
        <v>1129573218</v>
      </c>
      <c r="F88" s="397" t="s">
        <v>1251</v>
      </c>
      <c r="G88" s="397" t="s">
        <v>116</v>
      </c>
      <c r="H88" s="401">
        <v>40879</v>
      </c>
      <c r="I88" s="399"/>
      <c r="J88" s="397" t="s">
        <v>2210</v>
      </c>
      <c r="K88" s="399" t="s">
        <v>2211</v>
      </c>
      <c r="L88" s="399" t="s">
        <v>559</v>
      </c>
      <c r="M88" s="397" t="s">
        <v>95</v>
      </c>
      <c r="N88" s="397" t="s">
        <v>95</v>
      </c>
      <c r="O88" s="397" t="s">
        <v>96</v>
      </c>
      <c r="P88" s="397"/>
      <c r="Q88" s="397"/>
    </row>
    <row r="89" spans="1:17" s="403" customFormat="1" ht="60.75" customHeight="1" x14ac:dyDescent="0.25">
      <c r="B89" s="397"/>
      <c r="C89" s="397"/>
      <c r="D89" s="397" t="s">
        <v>2212</v>
      </c>
      <c r="E89" s="397">
        <v>22492703</v>
      </c>
      <c r="F89" s="397" t="s">
        <v>920</v>
      </c>
      <c r="G89" s="397" t="s">
        <v>685</v>
      </c>
      <c r="H89" s="401">
        <v>37302</v>
      </c>
      <c r="I89" s="399"/>
      <c r="J89" s="397" t="s">
        <v>2213</v>
      </c>
      <c r="K89" s="399" t="s">
        <v>2214</v>
      </c>
      <c r="L89" s="399" t="s">
        <v>559</v>
      </c>
      <c r="M89" s="397" t="s">
        <v>95</v>
      </c>
      <c r="N89" s="397" t="s">
        <v>95</v>
      </c>
      <c r="O89" s="397" t="s">
        <v>95</v>
      </c>
      <c r="P89" s="397"/>
      <c r="Q89" s="397"/>
    </row>
    <row r="90" spans="1:17" s="403" customFormat="1" ht="33.6" customHeight="1" x14ac:dyDescent="0.25">
      <c r="B90" s="397" t="s">
        <v>220</v>
      </c>
      <c r="C90" s="397"/>
      <c r="D90" s="397" t="s">
        <v>2215</v>
      </c>
      <c r="E90" s="397">
        <v>1083453331</v>
      </c>
      <c r="F90" s="397" t="s">
        <v>2216</v>
      </c>
      <c r="G90" s="397" t="s">
        <v>1252</v>
      </c>
      <c r="H90" s="401">
        <v>41659</v>
      </c>
      <c r="I90" s="399"/>
      <c r="J90" s="397" t="s">
        <v>2217</v>
      </c>
      <c r="K90" s="402" t="s">
        <v>2218</v>
      </c>
      <c r="L90" s="399" t="s">
        <v>2219</v>
      </c>
      <c r="M90" s="397" t="s">
        <v>95</v>
      </c>
      <c r="N90" s="397" t="s">
        <v>95</v>
      </c>
      <c r="O90" s="397" t="s">
        <v>95</v>
      </c>
      <c r="P90" s="460"/>
      <c r="Q90" s="460"/>
    </row>
    <row r="91" spans="1:17" s="403" customFormat="1" ht="30" x14ac:dyDescent="0.25">
      <c r="B91" s="397"/>
      <c r="C91" s="397"/>
      <c r="D91" s="397"/>
      <c r="E91" s="397"/>
      <c r="F91" s="397"/>
      <c r="G91" s="397"/>
      <c r="H91" s="397"/>
      <c r="I91" s="397"/>
      <c r="J91" s="397" t="s">
        <v>2220</v>
      </c>
      <c r="K91" s="397" t="s">
        <v>2221</v>
      </c>
      <c r="L91" s="397" t="s">
        <v>2222</v>
      </c>
      <c r="M91" s="397" t="s">
        <v>95</v>
      </c>
      <c r="N91" s="397" t="s">
        <v>95</v>
      </c>
      <c r="O91" s="397" t="s">
        <v>95</v>
      </c>
      <c r="P91" s="397"/>
      <c r="Q91" s="397"/>
    </row>
    <row r="92" spans="1:17" s="403" customFormat="1" ht="30" x14ac:dyDescent="0.25">
      <c r="A92" s="397"/>
      <c r="B92" s="397"/>
      <c r="C92" s="397"/>
      <c r="D92" s="397" t="s">
        <v>2223</v>
      </c>
      <c r="E92" s="397">
        <v>22516395</v>
      </c>
      <c r="F92" s="397" t="s">
        <v>192</v>
      </c>
      <c r="G92" s="397" t="s">
        <v>117</v>
      </c>
      <c r="H92" s="397"/>
      <c r="I92" s="397"/>
      <c r="J92" s="397" t="s">
        <v>117</v>
      </c>
      <c r="K92" s="397" t="s">
        <v>2224</v>
      </c>
      <c r="L92" s="397" t="s">
        <v>159</v>
      </c>
      <c r="M92" s="397" t="s">
        <v>95</v>
      </c>
      <c r="N92" s="397" t="s">
        <v>95</v>
      </c>
      <c r="O92" s="397" t="s">
        <v>95</v>
      </c>
      <c r="P92" s="460"/>
      <c r="Q92" s="460"/>
    </row>
    <row r="93" spans="1:17" s="403" customFormat="1" ht="60" customHeight="1" x14ac:dyDescent="0.25">
      <c r="A93" s="397"/>
      <c r="B93" s="397"/>
      <c r="C93" s="397"/>
      <c r="D93" s="397" t="s">
        <v>2225</v>
      </c>
      <c r="E93" s="397">
        <v>45503104</v>
      </c>
      <c r="F93" s="397" t="s">
        <v>2126</v>
      </c>
      <c r="G93" s="397" t="s">
        <v>313</v>
      </c>
      <c r="H93" s="401">
        <v>35265</v>
      </c>
      <c r="I93" s="397"/>
      <c r="J93" s="397"/>
      <c r="K93" s="397"/>
      <c r="L93" s="397"/>
      <c r="M93" s="397" t="s">
        <v>95</v>
      </c>
      <c r="N93" s="397" t="s">
        <v>95</v>
      </c>
      <c r="O93" s="397"/>
      <c r="P93" s="460" t="s">
        <v>2226</v>
      </c>
      <c r="Q93" s="460"/>
    </row>
    <row r="94" spans="1:17" s="403" customFormat="1" ht="30" x14ac:dyDescent="0.25">
      <c r="A94" s="397"/>
      <c r="B94" s="397"/>
      <c r="C94" s="397"/>
      <c r="D94" s="397" t="s">
        <v>2227</v>
      </c>
      <c r="E94" s="397">
        <v>1042418998</v>
      </c>
      <c r="F94" s="397" t="s">
        <v>2228</v>
      </c>
      <c r="G94" s="397" t="s">
        <v>117</v>
      </c>
      <c r="H94" s="401">
        <v>40751</v>
      </c>
      <c r="I94" s="397"/>
      <c r="J94" s="397"/>
      <c r="K94" s="397"/>
      <c r="L94" s="397"/>
      <c r="M94" s="397"/>
      <c r="N94" s="397"/>
      <c r="O94" s="397"/>
      <c r="P94" s="397"/>
      <c r="Q94" s="397"/>
    </row>
    <row r="95" spans="1:17" s="403" customFormat="1" x14ac:dyDescent="0.25">
      <c r="B95" s="87"/>
      <c r="C95" s="87"/>
      <c r="D95" s="87"/>
      <c r="E95" s="87"/>
      <c r="F95" s="87"/>
      <c r="G95" s="87"/>
      <c r="H95" s="87"/>
      <c r="I95" s="87"/>
      <c r="J95" s="87"/>
      <c r="K95" s="87"/>
      <c r="L95" s="87"/>
      <c r="M95" s="87"/>
      <c r="N95" s="87"/>
      <c r="O95" s="87"/>
      <c r="P95" s="87"/>
      <c r="Q95" s="87"/>
    </row>
    <row r="96" spans="1:17" s="403" customFormat="1" ht="15.75" thickBot="1" x14ac:dyDescent="0.3"/>
    <row r="97" spans="1:26" ht="27" thickBot="1" x14ac:dyDescent="0.3">
      <c r="B97" s="449" t="s">
        <v>44</v>
      </c>
      <c r="C97" s="450"/>
      <c r="D97" s="450"/>
      <c r="E97" s="450"/>
      <c r="F97" s="450"/>
      <c r="G97" s="450"/>
      <c r="H97" s="450"/>
      <c r="I97" s="450"/>
      <c r="J97" s="450"/>
      <c r="K97" s="450"/>
      <c r="L97" s="450"/>
      <c r="M97" s="450"/>
      <c r="N97" s="451"/>
    </row>
    <row r="100" spans="1:26" ht="46.15" customHeight="1" x14ac:dyDescent="0.25">
      <c r="B100" s="68" t="s">
        <v>33</v>
      </c>
      <c r="C100" s="68" t="s">
        <v>45</v>
      </c>
      <c r="D100" s="452" t="s">
        <v>3</v>
      </c>
      <c r="E100" s="454"/>
    </row>
    <row r="101" spans="1:26" ht="46.9" customHeight="1" x14ac:dyDescent="0.25">
      <c r="B101" s="69" t="s">
        <v>85</v>
      </c>
      <c r="C101" s="396" t="s">
        <v>96</v>
      </c>
      <c r="D101" s="463"/>
      <c r="E101" s="463"/>
    </row>
    <row r="104" spans="1:26" ht="26.25" x14ac:dyDescent="0.25">
      <c r="B104" s="437" t="s">
        <v>62</v>
      </c>
      <c r="C104" s="438"/>
      <c r="D104" s="438"/>
      <c r="E104" s="438"/>
      <c r="F104" s="438"/>
      <c r="G104" s="438"/>
      <c r="H104" s="438"/>
      <c r="I104" s="438"/>
      <c r="J104" s="438"/>
      <c r="K104" s="438"/>
      <c r="L104" s="438"/>
      <c r="M104" s="438"/>
      <c r="N104" s="438"/>
      <c r="O104" s="438"/>
      <c r="P104" s="438"/>
    </row>
    <row r="106" spans="1:26" ht="15.75" thickBot="1" x14ac:dyDescent="0.3"/>
    <row r="107" spans="1:26" ht="27" thickBot="1" x14ac:dyDescent="0.3">
      <c r="B107" s="449" t="s">
        <v>52</v>
      </c>
      <c r="C107" s="450"/>
      <c r="D107" s="450"/>
      <c r="E107" s="450"/>
      <c r="F107" s="450"/>
      <c r="G107" s="450"/>
      <c r="H107" s="450"/>
      <c r="I107" s="450"/>
      <c r="J107" s="450"/>
      <c r="K107" s="450"/>
      <c r="L107" s="450"/>
      <c r="M107" s="450"/>
      <c r="N107" s="451"/>
    </row>
    <row r="109" spans="1:26" ht="15.75" thickBot="1" x14ac:dyDescent="0.3">
      <c r="M109" s="65"/>
      <c r="N109" s="65"/>
    </row>
    <row r="110" spans="1:26" s="95" customFormat="1" ht="109.5" customHeight="1" x14ac:dyDescent="0.25">
      <c r="B110" s="106" t="s">
        <v>104</v>
      </c>
      <c r="C110" s="106" t="s">
        <v>105</v>
      </c>
      <c r="D110" s="106" t="s">
        <v>106</v>
      </c>
      <c r="E110" s="106" t="s">
        <v>43</v>
      </c>
      <c r="F110" s="106" t="s">
        <v>22</v>
      </c>
      <c r="G110" s="106" t="s">
        <v>65</v>
      </c>
      <c r="H110" s="106" t="s">
        <v>17</v>
      </c>
      <c r="I110" s="106" t="s">
        <v>10</v>
      </c>
      <c r="J110" s="106" t="s">
        <v>31</v>
      </c>
      <c r="K110" s="106" t="s">
        <v>59</v>
      </c>
      <c r="L110" s="106" t="s">
        <v>20</v>
      </c>
      <c r="M110" s="91" t="s">
        <v>26</v>
      </c>
      <c r="N110" s="106" t="s">
        <v>107</v>
      </c>
      <c r="O110" s="106" t="s">
        <v>36</v>
      </c>
      <c r="P110" s="107" t="s">
        <v>11</v>
      </c>
      <c r="Q110" s="107" t="s">
        <v>19</v>
      </c>
    </row>
    <row r="111" spans="1:26" s="416" customFormat="1" ht="165" x14ac:dyDescent="0.25">
      <c r="A111" s="47">
        <v>1</v>
      </c>
      <c r="B111" s="102" t="s">
        <v>2202</v>
      </c>
      <c r="C111" s="103" t="s">
        <v>2202</v>
      </c>
      <c r="D111" s="102" t="s">
        <v>2229</v>
      </c>
      <c r="E111" s="155">
        <v>583</v>
      </c>
      <c r="F111" s="97" t="s">
        <v>96</v>
      </c>
      <c r="G111" s="115"/>
      <c r="H111" s="105">
        <v>40875</v>
      </c>
      <c r="I111" s="99">
        <v>40905</v>
      </c>
      <c r="J111" s="99" t="s">
        <v>96</v>
      </c>
      <c r="K111" s="90">
        <f>(I111-H111)/30</f>
        <v>1</v>
      </c>
      <c r="L111" s="99"/>
      <c r="M111" s="155">
        <v>100</v>
      </c>
      <c r="N111" s="90"/>
      <c r="O111" s="404"/>
      <c r="P111" s="404">
        <v>89</v>
      </c>
      <c r="Q111" s="332" t="s">
        <v>2230</v>
      </c>
      <c r="R111" s="415"/>
      <c r="S111" s="415"/>
      <c r="T111" s="415"/>
      <c r="U111" s="415"/>
      <c r="V111" s="415"/>
      <c r="W111" s="415"/>
      <c r="X111" s="415"/>
      <c r="Y111" s="415"/>
      <c r="Z111" s="415"/>
    </row>
    <row r="112" spans="1:26" s="416" customFormat="1" ht="45" x14ac:dyDescent="0.25">
      <c r="A112" s="47">
        <f>+A111+1</f>
        <v>2</v>
      </c>
      <c r="B112" s="102"/>
      <c r="C112" s="103"/>
      <c r="D112" s="102" t="s">
        <v>2231</v>
      </c>
      <c r="E112" s="155">
        <v>1</v>
      </c>
      <c r="F112" s="98" t="s">
        <v>96</v>
      </c>
      <c r="G112" s="97"/>
      <c r="H112" s="105">
        <v>41026</v>
      </c>
      <c r="I112" s="99">
        <v>41240</v>
      </c>
      <c r="J112" s="99" t="s">
        <v>96</v>
      </c>
      <c r="K112" s="90">
        <f t="shared" ref="K112:K113" si="2">(I112-H112)/30</f>
        <v>7.1333333333333337</v>
      </c>
      <c r="L112" s="99"/>
      <c r="M112" s="155">
        <v>30</v>
      </c>
      <c r="N112" s="90"/>
      <c r="O112" s="404"/>
      <c r="P112" s="404">
        <v>89</v>
      </c>
      <c r="Q112" s="332" t="s">
        <v>2232</v>
      </c>
      <c r="R112" s="415"/>
      <c r="S112" s="415"/>
      <c r="T112" s="415"/>
      <c r="U112" s="415"/>
      <c r="V112" s="415"/>
      <c r="W112" s="415"/>
      <c r="X112" s="415"/>
      <c r="Y112" s="415"/>
      <c r="Z112" s="415"/>
    </row>
    <row r="113" spans="1:26" s="416" customFormat="1" ht="45" x14ac:dyDescent="0.25">
      <c r="A113" s="47">
        <f t="shared" ref="A113" si="3">+A112+1</f>
        <v>3</v>
      </c>
      <c r="B113" s="102"/>
      <c r="C113" s="103"/>
      <c r="D113" s="102" t="s">
        <v>2233</v>
      </c>
      <c r="E113" s="155">
        <v>1</v>
      </c>
      <c r="F113" s="98"/>
      <c r="G113" s="97"/>
      <c r="H113" s="105">
        <v>41008</v>
      </c>
      <c r="I113" s="99">
        <v>41252</v>
      </c>
      <c r="J113" s="99"/>
      <c r="K113" s="90">
        <f t="shared" si="2"/>
        <v>8.1333333333333329</v>
      </c>
      <c r="L113" s="99"/>
      <c r="M113" s="155">
        <v>30</v>
      </c>
      <c r="N113" s="90"/>
      <c r="O113" s="404"/>
      <c r="P113" s="404">
        <v>90</v>
      </c>
      <c r="Q113" s="332" t="s">
        <v>2232</v>
      </c>
      <c r="R113" s="415"/>
      <c r="S113" s="415"/>
      <c r="T113" s="415"/>
      <c r="U113" s="415"/>
      <c r="V113" s="415"/>
      <c r="W113" s="415"/>
      <c r="X113" s="415"/>
      <c r="Y113" s="415"/>
      <c r="Z113" s="415"/>
    </row>
    <row r="114" spans="1:26" s="101" customFormat="1" x14ac:dyDescent="0.25">
      <c r="A114" s="47"/>
      <c r="B114" s="50" t="s">
        <v>16</v>
      </c>
      <c r="C114" s="103"/>
      <c r="D114" s="102"/>
      <c r="E114" s="155"/>
      <c r="F114" s="98"/>
      <c r="G114" s="98"/>
      <c r="H114" s="98"/>
      <c r="I114" s="99"/>
      <c r="J114" s="99"/>
      <c r="K114" s="104">
        <f>SUM(K111:K113)</f>
        <v>16.266666666666666</v>
      </c>
      <c r="L114" s="104">
        <f>SUM(L111:L113)</f>
        <v>0</v>
      </c>
      <c r="M114" s="114">
        <f>SUM(M111:M113)</f>
        <v>160</v>
      </c>
      <c r="N114" s="104">
        <f>SUM(N111:N113)</f>
        <v>0</v>
      </c>
      <c r="O114" s="27"/>
      <c r="P114" s="404"/>
      <c r="Q114" s="117"/>
    </row>
    <row r="115" spans="1:26" x14ac:dyDescent="0.25">
      <c r="B115" s="30"/>
      <c r="C115" s="30"/>
      <c r="D115" s="30"/>
      <c r="E115" s="31"/>
      <c r="F115" s="30"/>
      <c r="G115" s="30"/>
      <c r="H115" s="30"/>
      <c r="I115" s="30"/>
      <c r="J115" s="30"/>
      <c r="K115" s="30"/>
      <c r="L115" s="30"/>
      <c r="M115" s="30"/>
      <c r="N115" s="30"/>
      <c r="O115" s="30"/>
      <c r="P115" s="414"/>
    </row>
    <row r="116" spans="1:26" ht="18.75" x14ac:dyDescent="0.25">
      <c r="B116" s="59" t="s">
        <v>32</v>
      </c>
      <c r="C116" s="73"/>
      <c r="H116" s="32"/>
      <c r="I116" s="32"/>
      <c r="J116" s="32"/>
      <c r="K116" s="32"/>
      <c r="L116" s="32"/>
      <c r="M116" s="32"/>
      <c r="N116" s="30"/>
      <c r="O116" s="30"/>
      <c r="P116" s="414"/>
    </row>
    <row r="118" spans="1:26" ht="15.75" thickBot="1" x14ac:dyDescent="0.3"/>
    <row r="119" spans="1:26" ht="37.15" customHeight="1" thickBot="1" x14ac:dyDescent="0.3">
      <c r="B119" s="76" t="s">
        <v>47</v>
      </c>
      <c r="C119" s="77" t="s">
        <v>48</v>
      </c>
      <c r="D119" s="76" t="s">
        <v>49</v>
      </c>
      <c r="E119" s="77" t="s">
        <v>53</v>
      </c>
    </row>
    <row r="120" spans="1:26" ht="41.45" customHeight="1" x14ac:dyDescent="0.25">
      <c r="B120" s="67" t="s">
        <v>86</v>
      </c>
      <c r="C120" s="70">
        <v>20</v>
      </c>
      <c r="D120" s="70">
        <v>0</v>
      </c>
      <c r="E120" s="467">
        <f>+D120+D121+D122</f>
        <v>0</v>
      </c>
    </row>
    <row r="121" spans="1:26" x14ac:dyDescent="0.25">
      <c r="B121" s="67" t="s">
        <v>87</v>
      </c>
      <c r="C121" s="398">
        <v>30</v>
      </c>
      <c r="D121" s="396">
        <v>0</v>
      </c>
      <c r="E121" s="468"/>
    </row>
    <row r="122" spans="1:26" ht="15.75" thickBot="1" x14ac:dyDescent="0.3">
      <c r="B122" s="67" t="s">
        <v>88</v>
      </c>
      <c r="C122" s="72">
        <v>40</v>
      </c>
      <c r="D122" s="72">
        <v>0</v>
      </c>
      <c r="E122" s="469"/>
    </row>
    <row r="124" spans="1:26" ht="15.75" thickBot="1" x14ac:dyDescent="0.3"/>
    <row r="125" spans="1:26" ht="27" thickBot="1" x14ac:dyDescent="0.3">
      <c r="B125" s="449" t="s">
        <v>50</v>
      </c>
      <c r="C125" s="450"/>
      <c r="D125" s="450"/>
      <c r="E125" s="450"/>
      <c r="F125" s="450"/>
      <c r="G125" s="450"/>
      <c r="H125" s="450"/>
      <c r="I125" s="450"/>
      <c r="J125" s="450"/>
      <c r="K125" s="450"/>
      <c r="L125" s="450"/>
      <c r="M125" s="450"/>
      <c r="N125" s="451"/>
    </row>
    <row r="127" spans="1:26" ht="76.5" customHeight="1" x14ac:dyDescent="0.25">
      <c r="B127" s="108" t="s">
        <v>0</v>
      </c>
      <c r="C127" s="108" t="s">
        <v>39</v>
      </c>
      <c r="D127" s="108" t="s">
        <v>40</v>
      </c>
      <c r="E127" s="108" t="s">
        <v>78</v>
      </c>
      <c r="F127" s="108" t="s">
        <v>80</v>
      </c>
      <c r="G127" s="108" t="s">
        <v>81</v>
      </c>
      <c r="H127" s="108" t="s">
        <v>82</v>
      </c>
      <c r="I127" s="108" t="s">
        <v>79</v>
      </c>
      <c r="J127" s="452" t="s">
        <v>83</v>
      </c>
      <c r="K127" s="453"/>
      <c r="L127" s="454"/>
      <c r="M127" s="108" t="s">
        <v>84</v>
      </c>
      <c r="N127" s="108" t="s">
        <v>41</v>
      </c>
      <c r="O127" s="108" t="s">
        <v>42</v>
      </c>
      <c r="P127" s="452" t="s">
        <v>3</v>
      </c>
      <c r="Q127" s="454"/>
    </row>
    <row r="128" spans="1:26" s="403" customFormat="1" ht="60.75" customHeight="1" x14ac:dyDescent="0.25">
      <c r="B128" s="397" t="s">
        <v>510</v>
      </c>
      <c r="C128" s="397"/>
      <c r="D128" s="397"/>
      <c r="E128" s="397"/>
      <c r="F128" s="397"/>
      <c r="G128" s="397"/>
      <c r="H128" s="401"/>
      <c r="I128" s="399"/>
      <c r="J128" s="397" t="s">
        <v>482</v>
      </c>
      <c r="K128" s="399" t="s">
        <v>527</v>
      </c>
      <c r="L128" s="399" t="s">
        <v>528</v>
      </c>
      <c r="M128" s="397"/>
      <c r="N128" s="397"/>
      <c r="O128" s="397"/>
      <c r="P128" s="460"/>
      <c r="Q128" s="460"/>
    </row>
    <row r="129" spans="2:17" s="403" customFormat="1" ht="60.75" customHeight="1" x14ac:dyDescent="0.25">
      <c r="B129" s="397"/>
      <c r="C129" s="397" t="s">
        <v>95</v>
      </c>
      <c r="D129" s="397" t="s">
        <v>2234</v>
      </c>
      <c r="E129" s="397">
        <v>32636234</v>
      </c>
      <c r="F129" s="397" t="s">
        <v>2235</v>
      </c>
      <c r="G129" s="397" t="s">
        <v>117</v>
      </c>
      <c r="H129" s="401">
        <v>34172</v>
      </c>
      <c r="I129" s="399"/>
      <c r="J129" s="397" t="s">
        <v>2236</v>
      </c>
      <c r="K129" s="402" t="s">
        <v>2237</v>
      </c>
      <c r="L129" s="399" t="s">
        <v>323</v>
      </c>
      <c r="M129" s="397" t="s">
        <v>95</v>
      </c>
      <c r="N129" s="397" t="s">
        <v>95</v>
      </c>
      <c r="O129" s="397"/>
      <c r="P129" s="397"/>
      <c r="Q129" s="397"/>
    </row>
    <row r="130" spans="2:17" s="403" customFormat="1" ht="60.75" customHeight="1" x14ac:dyDescent="0.25">
      <c r="B130" s="397"/>
      <c r="C130" s="397"/>
      <c r="D130" s="397"/>
      <c r="E130" s="397"/>
      <c r="F130" s="397"/>
      <c r="G130" s="397"/>
      <c r="H130" s="401"/>
      <c r="I130" s="399"/>
      <c r="J130" s="397" t="s">
        <v>1558</v>
      </c>
      <c r="K130" s="399" t="s">
        <v>2238</v>
      </c>
      <c r="L130" s="399" t="s">
        <v>323</v>
      </c>
      <c r="M130" s="397"/>
      <c r="N130" s="397"/>
      <c r="O130" s="397"/>
      <c r="P130" s="397"/>
      <c r="Q130" s="397"/>
    </row>
    <row r="131" spans="2:17" s="403" customFormat="1" ht="60.75" customHeight="1" x14ac:dyDescent="0.25">
      <c r="B131" s="397"/>
      <c r="C131" s="397"/>
      <c r="D131" s="397"/>
      <c r="E131" s="397"/>
      <c r="F131" s="397"/>
      <c r="G131" s="397"/>
      <c r="H131" s="401"/>
      <c r="I131" s="399"/>
      <c r="J131" s="397" t="s">
        <v>2239</v>
      </c>
      <c r="K131" s="399" t="s">
        <v>2240</v>
      </c>
      <c r="L131" s="399" t="s">
        <v>323</v>
      </c>
      <c r="M131" s="397"/>
      <c r="N131" s="397"/>
      <c r="O131" s="397"/>
      <c r="P131" s="397"/>
      <c r="Q131" s="397"/>
    </row>
    <row r="132" spans="2:17" s="403" customFormat="1" ht="60.75" customHeight="1" x14ac:dyDescent="0.25">
      <c r="B132" s="397" t="s">
        <v>92</v>
      </c>
      <c r="C132" s="397" t="s">
        <v>95</v>
      </c>
      <c r="D132" s="397" t="s">
        <v>2241</v>
      </c>
      <c r="E132" s="397">
        <v>32767383</v>
      </c>
      <c r="F132" s="397" t="s">
        <v>530</v>
      </c>
      <c r="G132" s="397" t="s">
        <v>274</v>
      </c>
      <c r="H132" s="401">
        <v>36791</v>
      </c>
      <c r="I132" s="399"/>
      <c r="J132" s="397"/>
      <c r="K132" s="399"/>
      <c r="L132" s="399"/>
      <c r="M132" s="397"/>
      <c r="N132" s="397"/>
      <c r="O132" s="397"/>
      <c r="P132" s="461" t="s">
        <v>2226</v>
      </c>
      <c r="Q132" s="462"/>
    </row>
    <row r="133" spans="2:17" s="403" customFormat="1" ht="33.6" customHeight="1" x14ac:dyDescent="0.25">
      <c r="B133" s="397" t="s">
        <v>93</v>
      </c>
      <c r="C133" s="397" t="s">
        <v>95</v>
      </c>
      <c r="D133" s="397" t="s">
        <v>2242</v>
      </c>
      <c r="E133" s="397">
        <v>36665539</v>
      </c>
      <c r="F133" s="397" t="s">
        <v>128</v>
      </c>
      <c r="G133" s="397"/>
      <c r="H133" s="397"/>
      <c r="I133" s="399"/>
      <c r="J133" s="397" t="s">
        <v>2243</v>
      </c>
      <c r="K133" s="399" t="s">
        <v>2244</v>
      </c>
      <c r="L133" s="399" t="s">
        <v>128</v>
      </c>
      <c r="M133" s="397"/>
      <c r="N133" s="397"/>
      <c r="O133" s="397"/>
      <c r="P133" s="460" t="s">
        <v>2245</v>
      </c>
      <c r="Q133" s="460"/>
    </row>
    <row r="136" spans="2:17" ht="15.75" thickBot="1" x14ac:dyDescent="0.3"/>
    <row r="137" spans="2:17" ht="54" customHeight="1" x14ac:dyDescent="0.25">
      <c r="B137" s="112" t="s">
        <v>33</v>
      </c>
      <c r="C137" s="112" t="s">
        <v>47</v>
      </c>
      <c r="D137" s="108" t="s">
        <v>48</v>
      </c>
      <c r="E137" s="112" t="s">
        <v>49</v>
      </c>
      <c r="F137" s="77" t="s">
        <v>54</v>
      </c>
      <c r="G137" s="82"/>
    </row>
    <row r="138" spans="2:17" ht="120.75" customHeight="1" x14ac:dyDescent="0.2">
      <c r="B138" s="470" t="s">
        <v>51</v>
      </c>
      <c r="C138" s="6" t="s">
        <v>89</v>
      </c>
      <c r="D138" s="396">
        <v>25</v>
      </c>
      <c r="E138" s="396">
        <v>25</v>
      </c>
      <c r="F138" s="471">
        <f>+E138+E139+E140</f>
        <v>25</v>
      </c>
      <c r="G138" s="83"/>
    </row>
    <row r="139" spans="2:17" ht="76.150000000000006" customHeight="1" x14ac:dyDescent="0.2">
      <c r="B139" s="470"/>
      <c r="C139" s="6" t="s">
        <v>90</v>
      </c>
      <c r="D139" s="397">
        <v>25</v>
      </c>
      <c r="E139" s="396">
        <v>0</v>
      </c>
      <c r="F139" s="472"/>
      <c r="G139" s="83"/>
    </row>
    <row r="140" spans="2:17" ht="69" customHeight="1" x14ac:dyDescent="0.2">
      <c r="B140" s="470"/>
      <c r="C140" s="6" t="s">
        <v>91</v>
      </c>
      <c r="D140" s="396">
        <v>10</v>
      </c>
      <c r="E140" s="396">
        <v>0</v>
      </c>
      <c r="F140" s="473"/>
      <c r="G140" s="83"/>
    </row>
    <row r="141" spans="2:17" x14ac:dyDescent="0.25">
      <c r="C141" s="92"/>
    </row>
    <row r="144" spans="2:17" x14ac:dyDescent="0.25">
      <c r="B144" s="110" t="s">
        <v>55</v>
      </c>
    </row>
    <row r="147" spans="2:5" x14ac:dyDescent="0.25">
      <c r="B147" s="113" t="s">
        <v>33</v>
      </c>
      <c r="C147" s="113" t="s">
        <v>56</v>
      </c>
      <c r="D147" s="112" t="s">
        <v>49</v>
      </c>
      <c r="E147" s="112" t="s">
        <v>16</v>
      </c>
    </row>
    <row r="148" spans="2:5" ht="28.5" x14ac:dyDescent="0.25">
      <c r="B148" s="93" t="s">
        <v>57</v>
      </c>
      <c r="C148" s="94">
        <v>40</v>
      </c>
      <c r="D148" s="396">
        <f>+E120</f>
        <v>0</v>
      </c>
      <c r="E148" s="446">
        <f>+D148+D149</f>
        <v>25</v>
      </c>
    </row>
    <row r="149" spans="2:5" ht="42.75" x14ac:dyDescent="0.25">
      <c r="B149" s="93" t="s">
        <v>58</v>
      </c>
      <c r="C149" s="94">
        <v>60</v>
      </c>
      <c r="D149" s="396">
        <f>+F138</f>
        <v>25</v>
      </c>
      <c r="E149" s="447"/>
    </row>
  </sheetData>
  <mergeCells count="46">
    <mergeCell ref="C9:N9"/>
    <mergeCell ref="B2:P2"/>
    <mergeCell ref="B4:P4"/>
    <mergeCell ref="C6:N6"/>
    <mergeCell ref="C7:N7"/>
    <mergeCell ref="C8:N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D100:E100"/>
    <mergeCell ref="O72:P72"/>
    <mergeCell ref="O73:P73"/>
    <mergeCell ref="O74:P74"/>
    <mergeCell ref="O75:P75"/>
    <mergeCell ref="B81:N81"/>
    <mergeCell ref="J86:L86"/>
    <mergeCell ref="P86:Q86"/>
    <mergeCell ref="P87:Q87"/>
    <mergeCell ref="P90:Q90"/>
    <mergeCell ref="P92:Q92"/>
    <mergeCell ref="P93:Q93"/>
    <mergeCell ref="B97:N97"/>
    <mergeCell ref="E148:E149"/>
    <mergeCell ref="D101:E101"/>
    <mergeCell ref="B104:P104"/>
    <mergeCell ref="B107:N107"/>
    <mergeCell ref="E120:E122"/>
    <mergeCell ref="B125:N125"/>
    <mergeCell ref="J127:L127"/>
    <mergeCell ref="P127:Q127"/>
    <mergeCell ref="P128:Q128"/>
    <mergeCell ref="P132:Q132"/>
    <mergeCell ref="P133:Q133"/>
    <mergeCell ref="B138:B140"/>
    <mergeCell ref="F138:F140"/>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8"/>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27.85546875" style="9" customWidth="1"/>
    <col min="4" max="4" width="43.42578125" style="9" customWidth="1"/>
    <col min="5" max="5" width="25" style="9" customWidth="1"/>
    <col min="6" max="6" width="52.5703125" style="9" customWidth="1"/>
    <col min="7" max="7" width="62.140625" style="9" customWidth="1"/>
    <col min="8" max="8" width="24.5703125" style="9" customWidth="1"/>
    <col min="9" max="9" width="24" style="9" customWidth="1"/>
    <col min="10" max="10" width="68.5703125" style="9" customWidth="1"/>
    <col min="11" max="11" width="45.28515625" style="9" bestFit="1" customWidth="1"/>
    <col min="12" max="12" width="49.28515625" style="9" customWidth="1"/>
    <col min="13" max="13" width="26.85546875" style="9" customWidth="1"/>
    <col min="14" max="14" width="22.140625" style="9" customWidth="1"/>
    <col min="15" max="15" width="26.140625" style="9" customWidth="1"/>
    <col min="16" max="16" width="19.5703125" style="9" bestFit="1" customWidth="1"/>
    <col min="17" max="17" width="38.42578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1762</v>
      </c>
      <c r="D6" s="439"/>
      <c r="E6" s="439"/>
      <c r="F6" s="439"/>
      <c r="G6" s="439"/>
      <c r="H6" s="439"/>
      <c r="I6" s="439"/>
      <c r="J6" s="439"/>
      <c r="K6" s="439"/>
      <c r="L6" s="439"/>
      <c r="M6" s="439"/>
      <c r="N6" s="440"/>
    </row>
    <row r="7" spans="2:16" ht="16.5" thickBot="1" x14ac:dyDescent="0.3">
      <c r="B7" s="12" t="s">
        <v>5</v>
      </c>
      <c r="C7" s="439" t="s">
        <v>1763</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12</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12</v>
      </c>
      <c r="E15" s="36">
        <v>233461600</v>
      </c>
      <c r="F15" s="237">
        <v>80</v>
      </c>
      <c r="G15" s="81"/>
      <c r="I15" s="39"/>
      <c r="J15" s="39"/>
      <c r="K15" s="39"/>
      <c r="L15" s="39"/>
      <c r="M15" s="39"/>
      <c r="N15" s="96"/>
    </row>
    <row r="16" spans="2:16" x14ac:dyDescent="0.25">
      <c r="B16" s="443"/>
      <c r="C16" s="443"/>
      <c r="D16" s="198"/>
      <c r="E16" s="36"/>
      <c r="F16" s="237"/>
      <c r="G16" s="81"/>
      <c r="I16" s="39"/>
      <c r="J16" s="39"/>
      <c r="K16" s="39"/>
      <c r="L16" s="39"/>
      <c r="M16" s="39"/>
      <c r="N16" s="96"/>
    </row>
    <row r="17" spans="1:14" x14ac:dyDescent="0.25">
      <c r="B17" s="443"/>
      <c r="C17" s="443"/>
      <c r="D17" s="198"/>
      <c r="E17" s="36"/>
      <c r="F17" s="237"/>
      <c r="G17" s="81"/>
      <c r="I17" s="39"/>
      <c r="J17" s="39"/>
      <c r="K17" s="39"/>
      <c r="L17" s="39"/>
      <c r="M17" s="39"/>
      <c r="N17" s="96"/>
    </row>
    <row r="18" spans="1:14" x14ac:dyDescent="0.25">
      <c r="B18" s="443"/>
      <c r="C18" s="443"/>
      <c r="D18" s="198"/>
      <c r="E18" s="37"/>
      <c r="F18" s="237"/>
      <c r="G18" s="81"/>
      <c r="H18" s="22"/>
      <c r="I18" s="39"/>
      <c r="J18" s="39"/>
      <c r="K18" s="39"/>
      <c r="L18" s="39"/>
      <c r="M18" s="39"/>
      <c r="N18" s="20"/>
    </row>
    <row r="19" spans="1:14" x14ac:dyDescent="0.25">
      <c r="B19" s="443"/>
      <c r="C19" s="443"/>
      <c r="D19" s="198"/>
      <c r="E19" s="37"/>
      <c r="F19" s="237"/>
      <c r="G19" s="81"/>
      <c r="H19" s="22"/>
      <c r="I19" s="41"/>
      <c r="J19" s="41"/>
      <c r="K19" s="41"/>
      <c r="L19" s="41"/>
      <c r="M19" s="41"/>
      <c r="N19" s="20"/>
    </row>
    <row r="20" spans="1:14" x14ac:dyDescent="0.25">
      <c r="B20" s="443"/>
      <c r="C20" s="443"/>
      <c r="D20" s="198"/>
      <c r="E20" s="37"/>
      <c r="F20" s="237"/>
      <c r="G20" s="81"/>
      <c r="H20" s="22"/>
      <c r="I20" s="95"/>
      <c r="J20" s="95"/>
      <c r="K20" s="95"/>
      <c r="L20" s="95"/>
      <c r="M20" s="95"/>
      <c r="N20" s="20"/>
    </row>
    <row r="21" spans="1:14" x14ac:dyDescent="0.25">
      <c r="B21" s="443"/>
      <c r="C21" s="443"/>
      <c r="D21" s="198"/>
      <c r="E21" s="37"/>
      <c r="F21" s="237"/>
      <c r="G21" s="81"/>
      <c r="H21" s="22"/>
      <c r="I21" s="95"/>
      <c r="J21" s="95"/>
      <c r="K21" s="95"/>
      <c r="L21" s="95"/>
      <c r="M21" s="95"/>
      <c r="N21" s="20"/>
    </row>
    <row r="22" spans="1:14" ht="15.75" thickBot="1" x14ac:dyDescent="0.3">
      <c r="B22" s="444" t="s">
        <v>14</v>
      </c>
      <c r="C22" s="445"/>
      <c r="D22" s="198"/>
      <c r="E22" s="64">
        <f>SUM(E15:E21)</f>
        <v>233461600</v>
      </c>
      <c r="F22" s="237">
        <f>SUM(F15:F21)</f>
        <v>80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64</v>
      </c>
      <c r="D24" s="42"/>
      <c r="E24" s="45">
        <f>E22</f>
        <v>233461600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58" t="s">
        <v>110</v>
      </c>
      <c r="D32" s="109"/>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f>+D40+D41</f>
        <v>50</v>
      </c>
      <c r="F40" s="92"/>
      <c r="G40" s="92"/>
      <c r="H40" s="92"/>
      <c r="I40" s="95"/>
      <c r="J40" s="95"/>
      <c r="K40" s="95"/>
      <c r="L40" s="95"/>
      <c r="M40" s="95"/>
      <c r="N40" s="96"/>
    </row>
    <row r="41" spans="1:17" ht="42.75" x14ac:dyDescent="0.25">
      <c r="A41" s="87"/>
      <c r="B41" s="93" t="s">
        <v>103</v>
      </c>
      <c r="C41" s="94">
        <v>60</v>
      </c>
      <c r="D41" s="193">
        <v>10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68.25" customHeight="1" x14ac:dyDescent="0.25">
      <c r="A49" s="47">
        <v>1</v>
      </c>
      <c r="B49" s="102" t="s">
        <v>1762</v>
      </c>
      <c r="C49" s="103" t="s">
        <v>1762</v>
      </c>
      <c r="D49" s="102" t="s">
        <v>189</v>
      </c>
      <c r="E49" s="312">
        <v>275</v>
      </c>
      <c r="F49" s="103" t="s">
        <v>95</v>
      </c>
      <c r="G49" s="313" t="s">
        <v>182</v>
      </c>
      <c r="H49" s="314">
        <v>40935</v>
      </c>
      <c r="I49" s="314">
        <v>41273</v>
      </c>
      <c r="J49" s="315" t="s">
        <v>96</v>
      </c>
      <c r="K49" s="316">
        <v>11</v>
      </c>
      <c r="L49" s="315"/>
      <c r="M49" s="317">
        <v>260</v>
      </c>
      <c r="N49" s="318" t="s">
        <v>182</v>
      </c>
      <c r="O49" s="319">
        <v>151339203</v>
      </c>
      <c r="P49" s="320">
        <v>2</v>
      </c>
      <c r="Q49" s="116"/>
      <c r="R49" s="100"/>
      <c r="S49" s="100"/>
      <c r="T49" s="100"/>
      <c r="U49" s="100"/>
      <c r="V49" s="100"/>
      <c r="W49" s="100"/>
      <c r="X49" s="100"/>
      <c r="Y49" s="100"/>
      <c r="Z49" s="100"/>
    </row>
    <row r="50" spans="1:26" s="101" customFormat="1" ht="70.5" customHeight="1" x14ac:dyDescent="0.25">
      <c r="A50" s="47">
        <f>+A49+1</f>
        <v>2</v>
      </c>
      <c r="B50" s="102" t="s">
        <v>1762</v>
      </c>
      <c r="C50" s="103" t="s">
        <v>1762</v>
      </c>
      <c r="D50" s="102" t="s">
        <v>189</v>
      </c>
      <c r="E50" s="312">
        <v>200</v>
      </c>
      <c r="F50" s="103" t="s">
        <v>95</v>
      </c>
      <c r="G50" s="313" t="s">
        <v>182</v>
      </c>
      <c r="H50" s="314">
        <v>41305</v>
      </c>
      <c r="I50" s="314">
        <v>41639</v>
      </c>
      <c r="J50" s="315" t="s">
        <v>96</v>
      </c>
      <c r="K50" s="316">
        <v>11</v>
      </c>
      <c r="L50" s="315"/>
      <c r="M50" s="317">
        <v>260</v>
      </c>
      <c r="N50" s="318" t="s">
        <v>182</v>
      </c>
      <c r="O50" s="319">
        <v>271438667</v>
      </c>
      <c r="P50" s="320">
        <v>2</v>
      </c>
      <c r="Q50" s="116"/>
      <c r="R50" s="100"/>
      <c r="S50" s="100"/>
      <c r="T50" s="100"/>
      <c r="U50" s="100"/>
      <c r="V50" s="100"/>
      <c r="W50" s="100"/>
      <c r="X50" s="100"/>
      <c r="Y50" s="100"/>
      <c r="Z50" s="100"/>
    </row>
    <row r="51" spans="1:26" s="101" customFormat="1" ht="67.5" customHeight="1" x14ac:dyDescent="0.25">
      <c r="A51" s="47">
        <f t="shared" ref="A51:A56" si="0">+A50+1</f>
        <v>3</v>
      </c>
      <c r="B51" s="102" t="s">
        <v>1762</v>
      </c>
      <c r="C51" s="103" t="s">
        <v>1762</v>
      </c>
      <c r="D51" s="102" t="s">
        <v>189</v>
      </c>
      <c r="E51" s="312">
        <v>180</v>
      </c>
      <c r="F51" s="103" t="s">
        <v>95</v>
      </c>
      <c r="G51" s="313" t="s">
        <v>182</v>
      </c>
      <c r="H51" s="314">
        <v>41663</v>
      </c>
      <c r="I51" s="314">
        <v>41912</v>
      </c>
      <c r="J51" s="315" t="s">
        <v>96</v>
      </c>
      <c r="K51" s="316">
        <v>8</v>
      </c>
      <c r="L51" s="315"/>
      <c r="M51" s="317">
        <v>221</v>
      </c>
      <c r="N51" s="318" t="s">
        <v>182</v>
      </c>
      <c r="O51" s="319">
        <v>270820799.25</v>
      </c>
      <c r="P51" s="320"/>
      <c r="Q51" s="116"/>
      <c r="R51" s="100"/>
      <c r="S51" s="100"/>
      <c r="T51" s="100"/>
      <c r="U51" s="100"/>
      <c r="V51" s="100"/>
      <c r="W51" s="100"/>
      <c r="X51" s="100"/>
      <c r="Y51" s="100"/>
      <c r="Z51" s="100"/>
    </row>
    <row r="52" spans="1:26" s="101" customFormat="1" x14ac:dyDescent="0.25">
      <c r="A52" s="47">
        <f t="shared" si="0"/>
        <v>4</v>
      </c>
      <c r="B52" s="102"/>
      <c r="C52" s="103"/>
      <c r="D52" s="102"/>
      <c r="E52" s="321"/>
      <c r="F52" s="103"/>
      <c r="G52" s="103"/>
      <c r="H52" s="103"/>
      <c r="I52" s="315"/>
      <c r="J52" s="315"/>
      <c r="K52" s="316"/>
      <c r="L52" s="315"/>
      <c r="M52" s="318"/>
      <c r="N52" s="318"/>
      <c r="O52" s="319"/>
      <c r="P52" s="320"/>
      <c r="Q52" s="116"/>
      <c r="R52" s="100"/>
      <c r="S52" s="100"/>
      <c r="T52" s="100"/>
      <c r="U52" s="100"/>
      <c r="V52" s="100"/>
      <c r="W52" s="100"/>
      <c r="X52" s="100"/>
      <c r="Y52" s="100"/>
      <c r="Z52" s="100"/>
    </row>
    <row r="53" spans="1:26" s="101" customFormat="1" x14ac:dyDescent="0.25">
      <c r="A53" s="47">
        <f t="shared" si="0"/>
        <v>5</v>
      </c>
      <c r="B53" s="102"/>
      <c r="C53" s="103"/>
      <c r="D53" s="102"/>
      <c r="E53" s="321"/>
      <c r="F53" s="103"/>
      <c r="G53" s="103"/>
      <c r="H53" s="103"/>
      <c r="I53" s="315"/>
      <c r="J53" s="315"/>
      <c r="K53" s="315"/>
      <c r="L53" s="315"/>
      <c r="M53" s="318"/>
      <c r="N53" s="318"/>
      <c r="O53" s="319"/>
      <c r="P53" s="320"/>
      <c r="Q53" s="116"/>
      <c r="R53" s="100"/>
      <c r="S53" s="100"/>
      <c r="T53" s="100"/>
      <c r="U53" s="100"/>
      <c r="V53" s="100"/>
      <c r="W53" s="100"/>
      <c r="X53" s="100"/>
      <c r="Y53" s="100"/>
      <c r="Z53" s="100"/>
    </row>
    <row r="54" spans="1:26" s="101" customFormat="1" x14ac:dyDescent="0.25">
      <c r="A54" s="47">
        <f t="shared" si="0"/>
        <v>6</v>
      </c>
      <c r="B54" s="102"/>
      <c r="C54" s="103"/>
      <c r="D54" s="102"/>
      <c r="E54" s="321"/>
      <c r="F54" s="103"/>
      <c r="G54" s="103"/>
      <c r="H54" s="103"/>
      <c r="I54" s="315"/>
      <c r="J54" s="315"/>
      <c r="K54" s="315"/>
      <c r="L54" s="315"/>
      <c r="M54" s="318"/>
      <c r="N54" s="318"/>
      <c r="O54" s="319"/>
      <c r="P54" s="320"/>
      <c r="Q54" s="116"/>
      <c r="R54" s="100"/>
      <c r="S54" s="100"/>
      <c r="T54" s="100"/>
      <c r="U54" s="100"/>
      <c r="V54" s="100"/>
      <c r="W54" s="100"/>
      <c r="X54" s="100"/>
      <c r="Y54" s="100"/>
      <c r="Z54" s="100"/>
    </row>
    <row r="55" spans="1:26" s="101" customFormat="1" x14ac:dyDescent="0.25">
      <c r="A55" s="47">
        <f t="shared" si="0"/>
        <v>7</v>
      </c>
      <c r="B55" s="102"/>
      <c r="C55" s="103"/>
      <c r="D55" s="102"/>
      <c r="E55" s="321"/>
      <c r="F55" s="103"/>
      <c r="G55" s="103"/>
      <c r="H55" s="103"/>
      <c r="I55" s="315"/>
      <c r="J55" s="315"/>
      <c r="K55" s="315"/>
      <c r="L55" s="315"/>
      <c r="M55" s="318"/>
      <c r="N55" s="318"/>
      <c r="O55" s="319"/>
      <c r="P55" s="320"/>
      <c r="Q55" s="116"/>
      <c r="R55" s="100"/>
      <c r="S55" s="100"/>
      <c r="T55" s="100"/>
      <c r="U55" s="100"/>
      <c r="V55" s="100"/>
      <c r="W55" s="100"/>
      <c r="X55" s="100"/>
      <c r="Y55" s="100"/>
      <c r="Z55" s="100"/>
    </row>
    <row r="56" spans="1:26" s="101" customFormat="1" x14ac:dyDescent="0.25">
      <c r="A56" s="47">
        <f t="shared" si="0"/>
        <v>8</v>
      </c>
      <c r="B56" s="102"/>
      <c r="C56" s="103"/>
      <c r="D56" s="102"/>
      <c r="E56" s="321"/>
      <c r="F56" s="103"/>
      <c r="G56" s="103"/>
      <c r="H56" s="103"/>
      <c r="I56" s="315"/>
      <c r="J56" s="315"/>
      <c r="K56" s="315"/>
      <c r="L56" s="315"/>
      <c r="M56" s="318"/>
      <c r="N56" s="318"/>
      <c r="O56" s="319"/>
      <c r="P56" s="320"/>
      <c r="Q56" s="116"/>
      <c r="R56" s="100"/>
      <c r="S56" s="100"/>
      <c r="T56" s="100"/>
      <c r="U56" s="100"/>
      <c r="V56" s="100"/>
      <c r="W56" s="100"/>
      <c r="X56" s="100"/>
      <c r="Y56" s="100"/>
      <c r="Z56" s="100"/>
    </row>
    <row r="57" spans="1:26" s="101" customFormat="1" x14ac:dyDescent="0.25">
      <c r="A57" s="47"/>
      <c r="B57" s="50" t="s">
        <v>16</v>
      </c>
      <c r="C57" s="103"/>
      <c r="D57" s="102"/>
      <c r="E57" s="321"/>
      <c r="F57" s="103"/>
      <c r="G57" s="103"/>
      <c r="H57" s="103"/>
      <c r="I57" s="315"/>
      <c r="J57" s="315"/>
      <c r="K57" s="322">
        <f>SUM(K49:K56)</f>
        <v>30</v>
      </c>
      <c r="L57" s="322">
        <f>SUM(L49:L56)</f>
        <v>0</v>
      </c>
      <c r="M57" s="323">
        <f>+M49+M50+M51</f>
        <v>741</v>
      </c>
      <c r="N57" s="322">
        <f>SUM(N49:N56)</f>
        <v>0</v>
      </c>
      <c r="O57" s="324"/>
      <c r="P57" s="324"/>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t="s">
        <v>1764</v>
      </c>
      <c r="D61" s="58" t="s">
        <v>110</v>
      </c>
      <c r="E61" s="58"/>
      <c r="F61" s="32"/>
      <c r="G61" s="32"/>
      <c r="H61" s="32"/>
      <c r="I61" s="32"/>
      <c r="J61" s="32"/>
      <c r="K61" s="32"/>
      <c r="L61" s="32"/>
      <c r="M61" s="32"/>
    </row>
    <row r="62" spans="1:26" s="30" customFormat="1" ht="30" customHeight="1" x14ac:dyDescent="0.25">
      <c r="B62" s="59" t="s">
        <v>25</v>
      </c>
      <c r="C62" s="60">
        <f>+M57</f>
        <v>741</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108" t="s">
        <v>2</v>
      </c>
      <c r="D68" s="108" t="s">
        <v>68</v>
      </c>
      <c r="E68" s="108" t="s">
        <v>67</v>
      </c>
      <c r="F68" s="108" t="s">
        <v>69</v>
      </c>
      <c r="G68" s="108" t="s">
        <v>70</v>
      </c>
      <c r="H68" s="108" t="s">
        <v>71</v>
      </c>
      <c r="I68" s="108" t="s">
        <v>72</v>
      </c>
      <c r="J68" s="108" t="s">
        <v>73</v>
      </c>
      <c r="K68" s="108" t="s">
        <v>74</v>
      </c>
      <c r="L68" s="108" t="s">
        <v>75</v>
      </c>
      <c r="M68" s="194" t="s">
        <v>76</v>
      </c>
      <c r="N68" s="194" t="s">
        <v>77</v>
      </c>
      <c r="O68" s="452" t="s">
        <v>3</v>
      </c>
      <c r="P68" s="454"/>
      <c r="Q68" s="108" t="s">
        <v>18</v>
      </c>
    </row>
    <row r="69" spans="2:17" ht="30" x14ac:dyDescent="0.25">
      <c r="B69" s="325" t="s">
        <v>1765</v>
      </c>
      <c r="C69" s="325" t="s">
        <v>1766</v>
      </c>
      <c r="D69" s="326" t="s">
        <v>1767</v>
      </c>
      <c r="E69" s="327">
        <v>80</v>
      </c>
      <c r="F69" s="327" t="s">
        <v>1301</v>
      </c>
      <c r="G69" s="327" t="s">
        <v>95</v>
      </c>
      <c r="H69" s="327" t="s">
        <v>1301</v>
      </c>
      <c r="I69" s="327" t="s">
        <v>1301</v>
      </c>
      <c r="J69" s="327" t="s">
        <v>95</v>
      </c>
      <c r="K69" s="325" t="s">
        <v>95</v>
      </c>
      <c r="L69" s="325" t="s">
        <v>95</v>
      </c>
      <c r="M69" s="325" t="s">
        <v>95</v>
      </c>
      <c r="N69" s="325" t="s">
        <v>95</v>
      </c>
      <c r="O69" s="506"/>
      <c r="P69" s="507"/>
      <c r="Q69" s="325" t="s">
        <v>95</v>
      </c>
    </row>
    <row r="70" spans="2:17" x14ac:dyDescent="0.25">
      <c r="B70" s="325"/>
      <c r="C70" s="325"/>
      <c r="D70" s="327"/>
      <c r="E70" s="327"/>
      <c r="F70" s="327"/>
      <c r="G70" s="327"/>
      <c r="H70" s="327"/>
      <c r="I70" s="327"/>
      <c r="J70" s="327"/>
      <c r="K70" s="325"/>
      <c r="L70" s="325"/>
      <c r="M70" s="325"/>
      <c r="N70" s="325"/>
      <c r="O70" s="506"/>
      <c r="P70" s="507"/>
      <c r="Q70" s="325"/>
    </row>
    <row r="71" spans="2:17" x14ac:dyDescent="0.25">
      <c r="B71" s="325"/>
      <c r="C71" s="325"/>
      <c r="D71" s="327"/>
      <c r="E71" s="327"/>
      <c r="F71" s="327"/>
      <c r="G71" s="327"/>
      <c r="H71" s="327"/>
      <c r="I71" s="327"/>
      <c r="J71" s="327"/>
      <c r="K71" s="325"/>
      <c r="L71" s="325"/>
      <c r="M71" s="325"/>
      <c r="N71" s="325"/>
      <c r="O71" s="506"/>
      <c r="P71" s="507"/>
      <c r="Q71" s="325"/>
    </row>
    <row r="72" spans="2:17" x14ac:dyDescent="0.25">
      <c r="B72" s="325"/>
      <c r="C72" s="325"/>
      <c r="D72" s="327"/>
      <c r="E72" s="327"/>
      <c r="F72" s="327"/>
      <c r="G72" s="327"/>
      <c r="H72" s="327"/>
      <c r="I72" s="327"/>
      <c r="J72" s="327"/>
      <c r="K72" s="325"/>
      <c r="L72" s="325"/>
      <c r="M72" s="325"/>
      <c r="N72" s="325"/>
      <c r="O72" s="506"/>
      <c r="P72" s="507"/>
      <c r="Q72" s="325"/>
    </row>
    <row r="73" spans="2:17" x14ac:dyDescent="0.25">
      <c r="B73" s="325"/>
      <c r="C73" s="325"/>
      <c r="D73" s="327"/>
      <c r="E73" s="327"/>
      <c r="F73" s="327"/>
      <c r="G73" s="327"/>
      <c r="H73" s="327"/>
      <c r="I73" s="327"/>
      <c r="J73" s="327"/>
      <c r="K73" s="325"/>
      <c r="L73" s="325"/>
      <c r="M73" s="325"/>
      <c r="N73" s="325"/>
      <c r="O73" s="506"/>
      <c r="P73" s="507"/>
      <c r="Q73" s="325"/>
    </row>
    <row r="74" spans="2:17" x14ac:dyDescent="0.25">
      <c r="B74" s="325"/>
      <c r="C74" s="325"/>
      <c r="D74" s="327"/>
      <c r="E74" s="327"/>
      <c r="F74" s="327"/>
      <c r="G74" s="327"/>
      <c r="H74" s="327"/>
      <c r="I74" s="327"/>
      <c r="J74" s="327"/>
      <c r="K74" s="325"/>
      <c r="L74" s="325"/>
      <c r="M74" s="325"/>
      <c r="N74" s="325"/>
      <c r="O74" s="506"/>
      <c r="P74" s="507"/>
      <c r="Q74" s="325"/>
    </row>
    <row r="75" spans="2:17" x14ac:dyDescent="0.25">
      <c r="B75" s="325"/>
      <c r="C75" s="325"/>
      <c r="D75" s="325"/>
      <c r="E75" s="325"/>
      <c r="F75" s="325"/>
      <c r="G75" s="325"/>
      <c r="H75" s="325"/>
      <c r="I75" s="325"/>
      <c r="J75" s="325"/>
      <c r="K75" s="325"/>
      <c r="L75" s="325"/>
      <c r="M75" s="325"/>
      <c r="N75" s="325"/>
      <c r="O75" s="506"/>
      <c r="P75" s="507"/>
      <c r="Q75" s="325"/>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108.75" customHeight="1" x14ac:dyDescent="0.25">
      <c r="B87" s="328" t="s">
        <v>160</v>
      </c>
      <c r="C87" s="328" t="s">
        <v>1768</v>
      </c>
      <c r="D87" s="325" t="s">
        <v>1769</v>
      </c>
      <c r="E87" s="325">
        <v>55236498</v>
      </c>
      <c r="F87" s="325" t="s">
        <v>1770</v>
      </c>
      <c r="G87" s="325" t="s">
        <v>1771</v>
      </c>
      <c r="H87" s="329">
        <v>41531</v>
      </c>
      <c r="I87" s="327"/>
      <c r="J87" s="328" t="s">
        <v>1772</v>
      </c>
      <c r="K87" s="326" t="s">
        <v>1773</v>
      </c>
      <c r="L87" s="326" t="s">
        <v>1774</v>
      </c>
      <c r="M87" s="325" t="s">
        <v>95</v>
      </c>
      <c r="N87" s="325" t="s">
        <v>503</v>
      </c>
      <c r="O87" s="325" t="s">
        <v>96</v>
      </c>
      <c r="P87" s="503" t="s">
        <v>1775</v>
      </c>
      <c r="Q87" s="503"/>
    </row>
    <row r="88" spans="2:17" ht="108.75" customHeight="1" x14ac:dyDescent="0.25">
      <c r="B88" s="328" t="s">
        <v>220</v>
      </c>
      <c r="C88" s="328" t="s">
        <v>1768</v>
      </c>
      <c r="D88" s="325" t="s">
        <v>1776</v>
      </c>
      <c r="E88" s="325">
        <v>22477040</v>
      </c>
      <c r="F88" s="325" t="s">
        <v>1777</v>
      </c>
      <c r="G88" s="328" t="s">
        <v>1778</v>
      </c>
      <c r="H88" s="329"/>
      <c r="I88" s="327"/>
      <c r="J88" s="328" t="s">
        <v>1772</v>
      </c>
      <c r="K88" s="326" t="s">
        <v>1779</v>
      </c>
      <c r="L88" s="326" t="s">
        <v>1780</v>
      </c>
      <c r="M88" s="325" t="s">
        <v>95</v>
      </c>
      <c r="N88" s="325" t="s">
        <v>503</v>
      </c>
      <c r="O88" s="325" t="s">
        <v>96</v>
      </c>
      <c r="P88" s="503" t="s">
        <v>1781</v>
      </c>
      <c r="Q88" s="503"/>
    </row>
    <row r="89" spans="2:17" ht="33.6" customHeight="1" x14ac:dyDescent="0.25">
      <c r="B89" s="190"/>
      <c r="C89" s="190"/>
      <c r="D89" s="3"/>
      <c r="E89" s="3"/>
      <c r="F89" s="3"/>
      <c r="G89" s="3"/>
      <c r="H89" s="3"/>
      <c r="I89" s="5"/>
      <c r="J89" s="190"/>
      <c r="K89" s="86"/>
      <c r="L89" s="86"/>
      <c r="M89" s="109"/>
      <c r="N89" s="109"/>
      <c r="O89" s="109"/>
      <c r="P89" s="463"/>
      <c r="Q89" s="463"/>
    </row>
    <row r="90" spans="2:17" x14ac:dyDescent="0.25">
      <c r="B90" s="109"/>
      <c r="C90" s="109"/>
      <c r="D90" s="3"/>
      <c r="E90" s="3"/>
      <c r="F90" s="3"/>
      <c r="G90" s="3"/>
      <c r="H90" s="109"/>
      <c r="I90" s="5"/>
      <c r="J90" s="109"/>
      <c r="K90" s="109"/>
      <c r="L90" s="109"/>
      <c r="M90" s="109"/>
      <c r="N90" s="109"/>
      <c r="O90" s="109"/>
      <c r="P90" s="457"/>
      <c r="Q90" s="458"/>
    </row>
    <row r="91" spans="2:17" x14ac:dyDescent="0.25">
      <c r="B91" s="109"/>
      <c r="C91" s="109"/>
      <c r="D91" s="3"/>
      <c r="E91" s="3"/>
      <c r="F91" s="3"/>
      <c r="G91" s="3"/>
      <c r="H91" s="109"/>
      <c r="I91" s="5"/>
      <c r="J91" s="109"/>
      <c r="K91" s="109"/>
      <c r="L91" s="109"/>
      <c r="M91" s="109"/>
      <c r="N91" s="109"/>
      <c r="O91" s="109"/>
      <c r="P91" s="457"/>
      <c r="Q91" s="458"/>
    </row>
    <row r="92" spans="2:17" x14ac:dyDescent="0.25">
      <c r="B92" s="10"/>
      <c r="C92" s="10"/>
      <c r="D92" s="3"/>
      <c r="E92" s="3"/>
      <c r="F92" s="3"/>
      <c r="G92" s="3"/>
      <c r="H92" s="10"/>
      <c r="I92" s="5"/>
      <c r="J92" s="10"/>
      <c r="K92" s="10"/>
      <c r="L92" s="10"/>
      <c r="M92" s="10"/>
      <c r="N92" s="10"/>
      <c r="O92" s="10"/>
      <c r="P92" s="330"/>
      <c r="Q92" s="330"/>
    </row>
    <row r="93" spans="2:17" ht="15.75" thickBot="1" x14ac:dyDescent="0.3"/>
    <row r="94" spans="2:17" ht="27" thickBot="1" x14ac:dyDescent="0.3">
      <c r="B94" s="449"/>
      <c r="C94" s="450"/>
      <c r="D94" s="450"/>
      <c r="E94" s="450"/>
      <c r="F94" s="450"/>
      <c r="G94" s="450"/>
      <c r="H94" s="450"/>
      <c r="I94" s="450"/>
      <c r="J94" s="450"/>
      <c r="K94" s="450"/>
      <c r="L94" s="450"/>
      <c r="M94" s="450"/>
      <c r="N94" s="451"/>
    </row>
    <row r="97" spans="1:26" ht="46.15" customHeight="1" x14ac:dyDescent="0.25">
      <c r="B97" s="68" t="s">
        <v>33</v>
      </c>
      <c r="C97" s="68" t="s">
        <v>45</v>
      </c>
      <c r="D97" s="452" t="s">
        <v>3</v>
      </c>
      <c r="E97" s="454"/>
    </row>
    <row r="98" spans="1:26" ht="46.9" customHeight="1" x14ac:dyDescent="0.25">
      <c r="B98" s="69" t="s">
        <v>85</v>
      </c>
      <c r="C98" s="109" t="s">
        <v>95</v>
      </c>
      <c r="D98" s="463"/>
      <c r="E98" s="463"/>
    </row>
    <row r="101" spans="1:26" ht="26.25" x14ac:dyDescent="0.25">
      <c r="B101" s="437" t="s">
        <v>62</v>
      </c>
      <c r="C101" s="438"/>
      <c r="D101" s="438"/>
      <c r="E101" s="438"/>
      <c r="F101" s="438"/>
      <c r="G101" s="438"/>
      <c r="H101" s="438"/>
      <c r="I101" s="438"/>
      <c r="J101" s="438"/>
      <c r="K101" s="438"/>
      <c r="L101" s="438"/>
      <c r="M101" s="438"/>
      <c r="N101" s="438"/>
      <c r="O101" s="438"/>
      <c r="P101" s="438"/>
    </row>
    <row r="103" spans="1:26" ht="15.75" thickBot="1" x14ac:dyDescent="0.3"/>
    <row r="104" spans="1:26" ht="27" thickBot="1" x14ac:dyDescent="0.3">
      <c r="B104" s="449" t="s">
        <v>52</v>
      </c>
      <c r="C104" s="450"/>
      <c r="D104" s="450"/>
      <c r="E104" s="450"/>
      <c r="F104" s="450"/>
      <c r="G104" s="450"/>
      <c r="H104" s="450"/>
      <c r="I104" s="450"/>
      <c r="J104" s="450"/>
      <c r="K104" s="450"/>
      <c r="L104" s="450"/>
      <c r="M104" s="450"/>
      <c r="N104" s="451"/>
    </row>
    <row r="106" spans="1:26" ht="15.75" thickBot="1" x14ac:dyDescent="0.3">
      <c r="M106" s="65"/>
      <c r="N106" s="65"/>
    </row>
    <row r="107" spans="1:26" s="95" customFormat="1" ht="109.5" customHeight="1" x14ac:dyDescent="0.25">
      <c r="B107" s="106" t="s">
        <v>104</v>
      </c>
      <c r="C107" s="106" t="s">
        <v>105</v>
      </c>
      <c r="D107" s="106" t="s">
        <v>106</v>
      </c>
      <c r="E107" s="106" t="s">
        <v>43</v>
      </c>
      <c r="F107" s="106" t="s">
        <v>22</v>
      </c>
      <c r="G107" s="106" t="s">
        <v>65</v>
      </c>
      <c r="H107" s="106" t="s">
        <v>17</v>
      </c>
      <c r="I107" s="106" t="s">
        <v>10</v>
      </c>
      <c r="J107" s="106" t="s">
        <v>31</v>
      </c>
      <c r="K107" s="106" t="s">
        <v>59</v>
      </c>
      <c r="L107" s="106" t="s">
        <v>20</v>
      </c>
      <c r="M107" s="91" t="s">
        <v>26</v>
      </c>
      <c r="N107" s="106" t="s">
        <v>107</v>
      </c>
      <c r="O107" s="106" t="s">
        <v>36</v>
      </c>
      <c r="P107" s="107" t="s">
        <v>11</v>
      </c>
      <c r="Q107" s="107" t="s">
        <v>19</v>
      </c>
    </row>
    <row r="108" spans="1:26" s="101" customFormat="1" ht="60" x14ac:dyDescent="0.25">
      <c r="A108" s="47">
        <v>1</v>
      </c>
      <c r="B108" s="102" t="s">
        <v>1762</v>
      </c>
      <c r="C108" s="102" t="s">
        <v>1762</v>
      </c>
      <c r="D108" s="102" t="s">
        <v>1782</v>
      </c>
      <c r="E108" s="316">
        <v>246</v>
      </c>
      <c r="F108" s="318" t="s">
        <v>95</v>
      </c>
      <c r="G108" s="313" t="s">
        <v>1301</v>
      </c>
      <c r="H108" s="314">
        <v>40564</v>
      </c>
      <c r="I108" s="315" t="s">
        <v>1783</v>
      </c>
      <c r="J108" s="315" t="s">
        <v>96</v>
      </c>
      <c r="K108" s="316">
        <v>11</v>
      </c>
      <c r="L108" s="315" t="s">
        <v>1301</v>
      </c>
      <c r="M108" s="316">
        <v>39</v>
      </c>
      <c r="N108" s="318" t="s">
        <v>1301</v>
      </c>
      <c r="O108" s="331">
        <v>23521880</v>
      </c>
      <c r="P108" s="320">
        <v>2</v>
      </c>
      <c r="Q108" s="332"/>
      <c r="R108" s="100"/>
      <c r="S108" s="100"/>
      <c r="T108" s="100"/>
      <c r="U108" s="100"/>
      <c r="V108" s="100"/>
      <c r="W108" s="100"/>
      <c r="X108" s="100"/>
      <c r="Y108" s="100"/>
      <c r="Z108" s="100"/>
    </row>
    <row r="109" spans="1:26" s="101" customFormat="1" ht="60" x14ac:dyDescent="0.25">
      <c r="A109" s="47">
        <f>+A108+1</f>
        <v>2</v>
      </c>
      <c r="B109" s="102" t="s">
        <v>1762</v>
      </c>
      <c r="C109" s="102" t="s">
        <v>1762</v>
      </c>
      <c r="D109" s="102" t="s">
        <v>1782</v>
      </c>
      <c r="E109" s="316">
        <v>281</v>
      </c>
      <c r="F109" s="103" t="s">
        <v>95</v>
      </c>
      <c r="G109" s="103" t="s">
        <v>1301</v>
      </c>
      <c r="H109" s="314">
        <v>41519</v>
      </c>
      <c r="I109" s="314">
        <v>42004</v>
      </c>
      <c r="J109" s="315" t="s">
        <v>96</v>
      </c>
      <c r="K109" s="316">
        <v>13</v>
      </c>
      <c r="L109" s="315" t="s">
        <v>1301</v>
      </c>
      <c r="M109" s="316">
        <v>80</v>
      </c>
      <c r="N109" s="318" t="s">
        <v>1301</v>
      </c>
      <c r="O109" s="331">
        <v>246690450</v>
      </c>
      <c r="P109" s="320">
        <v>2</v>
      </c>
      <c r="Q109" s="332"/>
      <c r="R109" s="100"/>
      <c r="S109" s="100"/>
      <c r="T109" s="100"/>
      <c r="U109" s="100"/>
      <c r="V109" s="100"/>
      <c r="W109" s="100"/>
      <c r="X109" s="100"/>
      <c r="Y109" s="100"/>
      <c r="Z109" s="100"/>
    </row>
    <row r="110" spans="1:26" s="101" customFormat="1" x14ac:dyDescent="0.25">
      <c r="A110" s="47">
        <f t="shared" ref="A110:A115" si="1">+A109+1</f>
        <v>3</v>
      </c>
      <c r="B110" s="102"/>
      <c r="C110" s="103"/>
      <c r="D110" s="102"/>
      <c r="E110" s="321"/>
      <c r="F110" s="103"/>
      <c r="G110" s="103"/>
      <c r="H110" s="103"/>
      <c r="I110" s="315"/>
      <c r="J110" s="315"/>
      <c r="K110" s="315"/>
      <c r="L110" s="315"/>
      <c r="M110" s="316"/>
      <c r="N110" s="318"/>
      <c r="O110" s="320"/>
      <c r="P110" s="320"/>
      <c r="Q110" s="332"/>
      <c r="R110" s="100"/>
      <c r="S110" s="100"/>
      <c r="T110" s="100"/>
      <c r="U110" s="100"/>
      <c r="V110" s="100"/>
      <c r="W110" s="100"/>
      <c r="X110" s="100"/>
      <c r="Y110" s="100"/>
      <c r="Z110" s="100"/>
    </row>
    <row r="111" spans="1:26" s="101" customFormat="1" x14ac:dyDescent="0.25">
      <c r="A111" s="47">
        <f t="shared" si="1"/>
        <v>4</v>
      </c>
      <c r="B111" s="102"/>
      <c r="C111" s="103"/>
      <c r="D111" s="102"/>
      <c r="E111" s="321"/>
      <c r="F111" s="103"/>
      <c r="G111" s="103"/>
      <c r="H111" s="103"/>
      <c r="I111" s="315"/>
      <c r="J111" s="315"/>
      <c r="K111" s="315"/>
      <c r="L111" s="315"/>
      <c r="M111" s="316"/>
      <c r="N111" s="318"/>
      <c r="O111" s="320"/>
      <c r="P111" s="320"/>
      <c r="Q111" s="332"/>
      <c r="R111" s="100"/>
      <c r="S111" s="100"/>
      <c r="T111" s="100"/>
      <c r="U111" s="100"/>
      <c r="V111" s="100"/>
      <c r="W111" s="100"/>
      <c r="X111" s="100"/>
      <c r="Y111" s="100"/>
      <c r="Z111" s="100"/>
    </row>
    <row r="112" spans="1:26" s="101" customFormat="1" x14ac:dyDescent="0.25">
      <c r="A112" s="47">
        <f t="shared" si="1"/>
        <v>5</v>
      </c>
      <c r="B112" s="102"/>
      <c r="C112" s="103"/>
      <c r="D112" s="102"/>
      <c r="E112" s="321"/>
      <c r="F112" s="103"/>
      <c r="G112" s="103"/>
      <c r="H112" s="103"/>
      <c r="I112" s="315"/>
      <c r="J112" s="315"/>
      <c r="K112" s="315"/>
      <c r="L112" s="315"/>
      <c r="M112" s="316"/>
      <c r="N112" s="318"/>
      <c r="O112" s="320"/>
      <c r="P112" s="320"/>
      <c r="Q112" s="332"/>
      <c r="R112" s="100"/>
      <c r="S112" s="100"/>
      <c r="T112" s="100"/>
      <c r="U112" s="100"/>
      <c r="V112" s="100"/>
      <c r="W112" s="100"/>
      <c r="X112" s="100"/>
      <c r="Y112" s="100"/>
      <c r="Z112" s="100"/>
    </row>
    <row r="113" spans="1:26" s="101" customFormat="1" x14ac:dyDescent="0.25">
      <c r="A113" s="47">
        <f t="shared" si="1"/>
        <v>6</v>
      </c>
      <c r="B113" s="102"/>
      <c r="C113" s="103"/>
      <c r="D113" s="102"/>
      <c r="E113" s="321"/>
      <c r="F113" s="103"/>
      <c r="G113" s="103"/>
      <c r="H113" s="103"/>
      <c r="I113" s="315"/>
      <c r="J113" s="315"/>
      <c r="K113" s="315"/>
      <c r="L113" s="315"/>
      <c r="M113" s="318"/>
      <c r="N113" s="318"/>
      <c r="O113" s="320"/>
      <c r="P113" s="320"/>
      <c r="Q113" s="332"/>
      <c r="R113" s="100"/>
      <c r="S113" s="100"/>
      <c r="T113" s="100"/>
      <c r="U113" s="100"/>
      <c r="V113" s="100"/>
      <c r="W113" s="100"/>
      <c r="X113" s="100"/>
      <c r="Y113" s="100"/>
      <c r="Z113" s="100"/>
    </row>
    <row r="114" spans="1:26" s="101" customFormat="1" x14ac:dyDescent="0.25">
      <c r="A114" s="47">
        <f t="shared" si="1"/>
        <v>7</v>
      </c>
      <c r="B114" s="102"/>
      <c r="C114" s="103"/>
      <c r="D114" s="102"/>
      <c r="E114" s="321"/>
      <c r="F114" s="103"/>
      <c r="G114" s="103"/>
      <c r="H114" s="103"/>
      <c r="I114" s="315"/>
      <c r="J114" s="315"/>
      <c r="K114" s="315"/>
      <c r="L114" s="315"/>
      <c r="M114" s="318"/>
      <c r="N114" s="318"/>
      <c r="O114" s="320"/>
      <c r="P114" s="320"/>
      <c r="Q114" s="332"/>
      <c r="R114" s="100"/>
      <c r="S114" s="100"/>
      <c r="T114" s="100"/>
      <c r="U114" s="100"/>
      <c r="V114" s="100"/>
      <c r="W114" s="100"/>
      <c r="X114" s="100"/>
      <c r="Y114" s="100"/>
      <c r="Z114" s="100"/>
    </row>
    <row r="115" spans="1:26" s="101" customFormat="1" x14ac:dyDescent="0.25">
      <c r="A115" s="47">
        <f t="shared" si="1"/>
        <v>8</v>
      </c>
      <c r="B115" s="102"/>
      <c r="C115" s="103"/>
      <c r="D115" s="102"/>
      <c r="E115" s="321"/>
      <c r="F115" s="103"/>
      <c r="G115" s="103"/>
      <c r="H115" s="103"/>
      <c r="I115" s="315"/>
      <c r="J115" s="315"/>
      <c r="K115" s="315"/>
      <c r="L115" s="315"/>
      <c r="M115" s="318"/>
      <c r="N115" s="318"/>
      <c r="O115" s="320"/>
      <c r="P115" s="320"/>
      <c r="Q115" s="332"/>
      <c r="R115" s="100"/>
      <c r="S115" s="100"/>
      <c r="T115" s="100"/>
      <c r="U115" s="100"/>
      <c r="V115" s="100"/>
      <c r="W115" s="100"/>
      <c r="X115" s="100"/>
      <c r="Y115" s="100"/>
      <c r="Z115" s="100"/>
    </row>
    <row r="116" spans="1:26" s="101" customFormat="1" x14ac:dyDescent="0.25">
      <c r="A116" s="47"/>
      <c r="B116" s="102" t="s">
        <v>16</v>
      </c>
      <c r="C116" s="103"/>
      <c r="D116" s="102"/>
      <c r="E116" s="321"/>
      <c r="F116" s="103"/>
      <c r="G116" s="103"/>
      <c r="H116" s="103"/>
      <c r="I116" s="315"/>
      <c r="J116" s="315"/>
      <c r="K116" s="322">
        <f>SUM(K108:K115)</f>
        <v>24</v>
      </c>
      <c r="L116" s="322">
        <f>SUM(L108:L115)</f>
        <v>0</v>
      </c>
      <c r="M116" s="333">
        <f>SUM(M108:M115)</f>
        <v>119</v>
      </c>
      <c r="N116" s="322">
        <f>SUM(N108:N115)</f>
        <v>0</v>
      </c>
      <c r="O116" s="320"/>
      <c r="P116" s="320"/>
      <c r="Q116" s="47"/>
    </row>
    <row r="117" spans="1:26" x14ac:dyDescent="0.25">
      <c r="B117" s="30"/>
      <c r="C117" s="30"/>
      <c r="D117" s="30"/>
      <c r="E117" s="31"/>
      <c r="F117" s="30"/>
      <c r="G117" s="30"/>
      <c r="H117" s="30"/>
      <c r="I117" s="30"/>
      <c r="J117" s="30"/>
      <c r="K117" s="30"/>
      <c r="L117" s="30"/>
      <c r="M117" s="30"/>
      <c r="N117" s="30"/>
      <c r="O117" s="30"/>
      <c r="P117" s="30"/>
    </row>
    <row r="118" spans="1:26" ht="18.75" x14ac:dyDescent="0.25">
      <c r="B118" s="59" t="s">
        <v>32</v>
      </c>
      <c r="C118" s="73">
        <f>+K116</f>
        <v>24</v>
      </c>
      <c r="H118" s="32"/>
      <c r="I118" s="32"/>
      <c r="J118" s="32"/>
      <c r="K118" s="32"/>
      <c r="L118" s="32"/>
      <c r="M118" s="32"/>
      <c r="N118" s="30"/>
      <c r="O118" s="30"/>
      <c r="P118" s="30"/>
    </row>
    <row r="120" spans="1:26" ht="15.75" thickBot="1" x14ac:dyDescent="0.3"/>
    <row r="121" spans="1:26" ht="37.15" customHeight="1" thickBot="1" x14ac:dyDescent="0.3">
      <c r="B121" s="76" t="s">
        <v>47</v>
      </c>
      <c r="C121" s="77" t="s">
        <v>48</v>
      </c>
      <c r="D121" s="76" t="s">
        <v>49</v>
      </c>
      <c r="E121" s="77" t="s">
        <v>53</v>
      </c>
    </row>
    <row r="122" spans="1:26" ht="41.45" customHeight="1" x14ac:dyDescent="0.25">
      <c r="B122" s="67" t="s">
        <v>86</v>
      </c>
      <c r="C122" s="70">
        <v>20</v>
      </c>
      <c r="D122" s="70">
        <v>0</v>
      </c>
      <c r="E122" s="467">
        <f>+D122+D123+D124</f>
        <v>40</v>
      </c>
    </row>
    <row r="123" spans="1:26" x14ac:dyDescent="0.25">
      <c r="B123" s="67" t="s">
        <v>87</v>
      </c>
      <c r="C123" s="200">
        <v>30</v>
      </c>
      <c r="D123" s="193">
        <v>0</v>
      </c>
      <c r="E123" s="468"/>
    </row>
    <row r="124" spans="1:26" ht="15.75" thickBot="1" x14ac:dyDescent="0.3">
      <c r="B124" s="67" t="s">
        <v>88</v>
      </c>
      <c r="C124" s="72">
        <v>40</v>
      </c>
      <c r="D124" s="72">
        <v>40</v>
      </c>
      <c r="E124" s="469"/>
    </row>
    <row r="126" spans="1:26" ht="15.75" thickBot="1" x14ac:dyDescent="0.3"/>
    <row r="127" spans="1:26" ht="27" thickBot="1" x14ac:dyDescent="0.3">
      <c r="B127" s="449" t="s">
        <v>50</v>
      </c>
      <c r="C127" s="450"/>
      <c r="D127" s="450"/>
      <c r="E127" s="450"/>
      <c r="F127" s="450"/>
      <c r="G127" s="450"/>
      <c r="H127" s="450"/>
      <c r="I127" s="450"/>
      <c r="J127" s="450"/>
      <c r="K127" s="450"/>
      <c r="L127" s="450"/>
      <c r="M127" s="450"/>
      <c r="N127" s="451"/>
    </row>
    <row r="129" spans="2:17" ht="76.5" customHeight="1" x14ac:dyDescent="0.25">
      <c r="B129" s="108" t="s">
        <v>0</v>
      </c>
      <c r="C129" s="108" t="s">
        <v>39</v>
      </c>
      <c r="D129" s="108" t="s">
        <v>40</v>
      </c>
      <c r="E129" s="108" t="s">
        <v>78</v>
      </c>
      <c r="F129" s="108" t="s">
        <v>80</v>
      </c>
      <c r="G129" s="108" t="s">
        <v>81</v>
      </c>
      <c r="H129" s="108" t="s">
        <v>82</v>
      </c>
      <c r="I129" s="108" t="s">
        <v>79</v>
      </c>
      <c r="J129" s="452" t="s">
        <v>83</v>
      </c>
      <c r="K129" s="453"/>
      <c r="L129" s="454"/>
      <c r="M129" s="108" t="s">
        <v>84</v>
      </c>
      <c r="N129" s="108" t="s">
        <v>41</v>
      </c>
      <c r="O129" s="108" t="s">
        <v>42</v>
      </c>
      <c r="P129" s="452" t="s">
        <v>3</v>
      </c>
      <c r="Q129" s="454"/>
    </row>
    <row r="130" spans="2:17" ht="136.5" customHeight="1" x14ac:dyDescent="0.25">
      <c r="B130" s="328" t="s">
        <v>1784</v>
      </c>
      <c r="C130" s="328">
        <v>1</v>
      </c>
      <c r="D130" s="325" t="s">
        <v>1785</v>
      </c>
      <c r="E130" s="325">
        <v>32739247</v>
      </c>
      <c r="F130" s="325" t="s">
        <v>323</v>
      </c>
      <c r="G130" s="325" t="s">
        <v>1786</v>
      </c>
      <c r="H130" s="329">
        <v>34110</v>
      </c>
      <c r="I130" s="327"/>
      <c r="J130" s="328"/>
      <c r="K130" s="326"/>
      <c r="L130" s="327"/>
      <c r="M130" s="325" t="s">
        <v>95</v>
      </c>
      <c r="N130" s="325" t="s">
        <v>96</v>
      </c>
      <c r="O130" s="325" t="s">
        <v>96</v>
      </c>
      <c r="P130" s="508"/>
      <c r="Q130" s="508"/>
    </row>
    <row r="131" spans="2:17" ht="60.75" customHeight="1" x14ac:dyDescent="0.25">
      <c r="B131" s="328" t="s">
        <v>1787</v>
      </c>
      <c r="C131" s="328">
        <v>1</v>
      </c>
      <c r="D131" s="325" t="s">
        <v>1788</v>
      </c>
      <c r="E131" s="325">
        <v>32737085</v>
      </c>
      <c r="F131" s="325" t="s">
        <v>654</v>
      </c>
      <c r="G131" s="325" t="s">
        <v>116</v>
      </c>
      <c r="H131" s="329">
        <v>37248</v>
      </c>
      <c r="I131" s="327"/>
      <c r="J131" s="325"/>
      <c r="K131" s="326"/>
      <c r="L131" s="327"/>
      <c r="M131" s="325" t="s">
        <v>95</v>
      </c>
      <c r="N131" s="325" t="s">
        <v>96</v>
      </c>
      <c r="O131" s="325" t="s">
        <v>96</v>
      </c>
      <c r="P131" s="325"/>
      <c r="Q131" s="325"/>
    </row>
    <row r="132" spans="2:17" ht="33.6" customHeight="1" x14ac:dyDescent="0.25">
      <c r="B132" s="328" t="s">
        <v>1789</v>
      </c>
      <c r="C132" s="328">
        <v>1</v>
      </c>
      <c r="D132" s="325" t="s">
        <v>1790</v>
      </c>
      <c r="E132" s="325">
        <v>32627026</v>
      </c>
      <c r="F132" s="325" t="s">
        <v>128</v>
      </c>
      <c r="G132" s="325" t="s">
        <v>116</v>
      </c>
      <c r="H132" s="329"/>
      <c r="I132" s="327"/>
      <c r="J132" s="325"/>
      <c r="K132" s="327"/>
      <c r="L132" s="327"/>
      <c r="M132" s="325" t="s">
        <v>95</v>
      </c>
      <c r="N132" s="325" t="s">
        <v>1791</v>
      </c>
      <c r="O132" s="325" t="s">
        <v>95</v>
      </c>
      <c r="P132" s="508"/>
      <c r="Q132" s="508"/>
    </row>
    <row r="134" spans="2:17" x14ac:dyDescent="0.25">
      <c r="B134" s="9" t="s">
        <v>1792</v>
      </c>
    </row>
    <row r="135" spans="2:17" ht="15.75" thickBot="1" x14ac:dyDescent="0.3"/>
    <row r="136" spans="2:17" ht="54" customHeight="1" x14ac:dyDescent="0.25">
      <c r="B136" s="112" t="s">
        <v>33</v>
      </c>
      <c r="C136" s="112" t="s">
        <v>47</v>
      </c>
      <c r="D136" s="108" t="s">
        <v>48</v>
      </c>
      <c r="E136" s="112" t="s">
        <v>49</v>
      </c>
      <c r="F136" s="77" t="s">
        <v>54</v>
      </c>
      <c r="G136" s="82"/>
    </row>
    <row r="137" spans="2:17" ht="136.5" customHeight="1" x14ac:dyDescent="0.2">
      <c r="B137" s="470" t="s">
        <v>51</v>
      </c>
      <c r="C137" s="6" t="s">
        <v>89</v>
      </c>
      <c r="D137" s="193">
        <v>25</v>
      </c>
      <c r="E137" s="193">
        <v>0</v>
      </c>
      <c r="F137" s="471">
        <f>+E137+E138+E139</f>
        <v>10</v>
      </c>
      <c r="G137" s="83"/>
    </row>
    <row r="138" spans="2:17" ht="116.25" customHeight="1" x14ac:dyDescent="0.2">
      <c r="B138" s="470"/>
      <c r="C138" s="6" t="s">
        <v>90</v>
      </c>
      <c r="D138" s="197">
        <v>25</v>
      </c>
      <c r="E138" s="193">
        <v>0</v>
      </c>
      <c r="F138" s="472"/>
      <c r="G138" s="83"/>
    </row>
    <row r="139" spans="2:17" ht="96.75" customHeight="1" x14ac:dyDescent="0.2">
      <c r="B139" s="470"/>
      <c r="C139" s="6" t="s">
        <v>91</v>
      </c>
      <c r="D139" s="193">
        <v>10</v>
      </c>
      <c r="E139" s="193">
        <v>10</v>
      </c>
      <c r="F139" s="473"/>
      <c r="G139" s="83"/>
    </row>
    <row r="140" spans="2:17" x14ac:dyDescent="0.25">
      <c r="C140" s="92"/>
    </row>
    <row r="143" spans="2:17" x14ac:dyDescent="0.25">
      <c r="B143" s="110" t="s">
        <v>55</v>
      </c>
    </row>
    <row r="146" spans="2:5" x14ac:dyDescent="0.25">
      <c r="B146" s="113" t="s">
        <v>33</v>
      </c>
      <c r="C146" s="113" t="s">
        <v>56</v>
      </c>
      <c r="D146" s="112" t="s">
        <v>49</v>
      </c>
      <c r="E146" s="112" t="s">
        <v>16</v>
      </c>
    </row>
    <row r="147" spans="2:5" ht="28.5" x14ac:dyDescent="0.25">
      <c r="B147" s="93" t="s">
        <v>57</v>
      </c>
      <c r="C147" s="94">
        <v>40</v>
      </c>
      <c r="D147" s="193">
        <f>+E122</f>
        <v>40</v>
      </c>
      <c r="E147" s="446">
        <f>+D147+D148</f>
        <v>50</v>
      </c>
    </row>
    <row r="148" spans="2:5" ht="42.75" x14ac:dyDescent="0.25">
      <c r="B148" s="93" t="s">
        <v>58</v>
      </c>
      <c r="C148" s="94">
        <v>60</v>
      </c>
      <c r="D148" s="193">
        <f>+F137</f>
        <v>10</v>
      </c>
      <c r="E148" s="447"/>
    </row>
  </sheetData>
  <mergeCells count="46">
    <mergeCell ref="E147:E148"/>
    <mergeCell ref="J129:L129"/>
    <mergeCell ref="P129:Q129"/>
    <mergeCell ref="P130:Q130"/>
    <mergeCell ref="P132:Q132"/>
    <mergeCell ref="B137:B139"/>
    <mergeCell ref="F137:F139"/>
    <mergeCell ref="D97:E97"/>
    <mergeCell ref="D98:E98"/>
    <mergeCell ref="B101:P101"/>
    <mergeCell ref="B104:N104"/>
    <mergeCell ref="E122:E124"/>
    <mergeCell ref="B127:N127"/>
    <mergeCell ref="B94:N94"/>
    <mergeCell ref="O72:P72"/>
    <mergeCell ref="O73:P73"/>
    <mergeCell ref="O74:P74"/>
    <mergeCell ref="O75:P75"/>
    <mergeCell ref="B81:N81"/>
    <mergeCell ref="J86:L86"/>
    <mergeCell ref="P86:Q86"/>
    <mergeCell ref="P87:Q87"/>
    <mergeCell ref="P88:Q88"/>
    <mergeCell ref="P89:Q89"/>
    <mergeCell ref="P90:Q90"/>
    <mergeCell ref="P91:Q91"/>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49.5703125" style="9" bestFit="1" customWidth="1"/>
    <col min="5" max="5" width="25" style="9" customWidth="1"/>
    <col min="6" max="6" width="29.7109375" style="9" customWidth="1"/>
    <col min="7" max="7" width="33" style="9" customWidth="1"/>
    <col min="8" max="8" width="24.5703125" style="9" customWidth="1"/>
    <col min="9" max="9" width="24" style="9" customWidth="1"/>
    <col min="10" max="10" width="20.28515625" style="9" customWidth="1"/>
    <col min="11" max="11" width="13.4257812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193</v>
      </c>
      <c r="D6" s="439"/>
      <c r="E6" s="439"/>
      <c r="F6" s="439"/>
      <c r="G6" s="439"/>
      <c r="H6" s="439"/>
      <c r="I6" s="439"/>
      <c r="J6" s="439"/>
      <c r="K6" s="439"/>
      <c r="L6" s="439"/>
      <c r="M6" s="439"/>
      <c r="N6" s="440"/>
    </row>
    <row r="7" spans="2:16" ht="16.5" thickBot="1" x14ac:dyDescent="0.3">
      <c r="B7" s="12" t="s">
        <v>5</v>
      </c>
      <c r="C7" s="439" t="s">
        <v>194</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31</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22" t="s">
        <v>12</v>
      </c>
      <c r="E14" s="122" t="s">
        <v>13</v>
      </c>
      <c r="F14" s="122" t="s">
        <v>29</v>
      </c>
      <c r="G14" s="80"/>
      <c r="I14" s="38"/>
      <c r="J14" s="38"/>
      <c r="K14" s="38"/>
      <c r="L14" s="38"/>
      <c r="M14" s="38"/>
      <c r="N14" s="96"/>
    </row>
    <row r="15" spans="2:16" x14ac:dyDescent="0.25">
      <c r="B15" s="443"/>
      <c r="C15" s="443"/>
      <c r="D15" s="122">
        <v>31</v>
      </c>
      <c r="E15" s="36">
        <v>1252968600</v>
      </c>
      <c r="F15" s="36">
        <v>600</v>
      </c>
      <c r="G15" s="81"/>
      <c r="I15" s="39"/>
      <c r="J15" s="39"/>
      <c r="K15" s="39"/>
      <c r="L15" s="39"/>
      <c r="M15" s="39"/>
      <c r="N15" s="96"/>
    </row>
    <row r="16" spans="2:16" x14ac:dyDescent="0.25">
      <c r="B16" s="443"/>
      <c r="C16" s="443"/>
      <c r="D16" s="122"/>
      <c r="E16" s="36"/>
      <c r="F16" s="36"/>
      <c r="G16" s="81"/>
      <c r="I16" s="39"/>
      <c r="J16" s="39"/>
      <c r="K16" s="39"/>
      <c r="L16" s="39"/>
      <c r="M16" s="39"/>
      <c r="N16" s="96"/>
    </row>
    <row r="17" spans="1:14" x14ac:dyDescent="0.25">
      <c r="B17" s="443"/>
      <c r="C17" s="443"/>
      <c r="D17" s="122"/>
      <c r="E17" s="36"/>
      <c r="F17" s="36"/>
      <c r="G17" s="81"/>
      <c r="I17" s="39"/>
      <c r="J17" s="39"/>
      <c r="K17" s="39"/>
      <c r="L17" s="39"/>
      <c r="M17" s="39"/>
      <c r="N17" s="96"/>
    </row>
    <row r="18" spans="1:14" x14ac:dyDescent="0.25">
      <c r="B18" s="443"/>
      <c r="C18" s="443"/>
      <c r="D18" s="122"/>
      <c r="E18" s="37"/>
      <c r="F18" s="36"/>
      <c r="G18" s="81"/>
      <c r="H18" s="22"/>
      <c r="I18" s="39"/>
      <c r="J18" s="39"/>
      <c r="K18" s="39"/>
      <c r="L18" s="39"/>
      <c r="M18" s="39"/>
      <c r="N18" s="20"/>
    </row>
    <row r="19" spans="1:14" x14ac:dyDescent="0.25">
      <c r="B19" s="443"/>
      <c r="C19" s="443"/>
      <c r="D19" s="122"/>
      <c r="E19" s="37"/>
      <c r="F19" s="36"/>
      <c r="G19" s="81"/>
      <c r="H19" s="22"/>
      <c r="I19" s="41"/>
      <c r="J19" s="41"/>
      <c r="K19" s="41"/>
      <c r="L19" s="41"/>
      <c r="M19" s="41"/>
      <c r="N19" s="20"/>
    </row>
    <row r="20" spans="1:14" x14ac:dyDescent="0.25">
      <c r="B20" s="443"/>
      <c r="C20" s="443"/>
      <c r="D20" s="122"/>
      <c r="E20" s="37"/>
      <c r="F20" s="36"/>
      <c r="G20" s="81"/>
      <c r="H20" s="22"/>
      <c r="I20" s="95"/>
      <c r="J20" s="95"/>
      <c r="K20" s="95"/>
      <c r="L20" s="95"/>
      <c r="M20" s="95"/>
      <c r="N20" s="20"/>
    </row>
    <row r="21" spans="1:14" x14ac:dyDescent="0.25">
      <c r="B21" s="443"/>
      <c r="C21" s="443"/>
      <c r="D21" s="122"/>
      <c r="E21" s="37"/>
      <c r="F21" s="36"/>
      <c r="G21" s="81"/>
      <c r="H21" s="22"/>
      <c r="I21" s="95"/>
      <c r="J21" s="95"/>
      <c r="K21" s="95"/>
      <c r="L21" s="95"/>
      <c r="M21" s="95"/>
      <c r="N21" s="20"/>
    </row>
    <row r="22" spans="1:14" ht="15.75" thickBot="1" x14ac:dyDescent="0.3">
      <c r="B22" s="444" t="s">
        <v>14</v>
      </c>
      <c r="C22" s="445"/>
      <c r="D22" s="122"/>
      <c r="E22" s="64">
        <f>SUM(E15:E21)</f>
        <v>1252968600</v>
      </c>
      <c r="F22" s="36">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21">
        <v>40</v>
      </c>
      <c r="E40" s="446">
        <f>+D40+D41</f>
        <v>100</v>
      </c>
      <c r="F40" s="92"/>
      <c r="G40" s="92"/>
      <c r="H40" s="92"/>
      <c r="I40" s="95"/>
      <c r="J40" s="95"/>
      <c r="K40" s="95"/>
      <c r="L40" s="95"/>
      <c r="M40" s="95"/>
      <c r="N40" s="96"/>
    </row>
    <row r="41" spans="1:17" ht="42.75" x14ac:dyDescent="0.25">
      <c r="A41" s="87"/>
      <c r="B41" s="93" t="s">
        <v>103</v>
      </c>
      <c r="C41" s="94">
        <v>60</v>
      </c>
      <c r="D41" s="121">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102" t="s">
        <v>193</v>
      </c>
      <c r="C49" s="103" t="s">
        <v>193</v>
      </c>
      <c r="D49" s="102" t="s">
        <v>195</v>
      </c>
      <c r="E49" s="124" t="s">
        <v>196</v>
      </c>
      <c r="F49" s="98" t="s">
        <v>95</v>
      </c>
      <c r="G49" s="115" t="s">
        <v>182</v>
      </c>
      <c r="H49" s="105">
        <v>41292</v>
      </c>
      <c r="I49" s="105">
        <v>41626</v>
      </c>
      <c r="J49" s="99" t="s">
        <v>96</v>
      </c>
      <c r="K49" s="90">
        <f>(I49-H49)/30</f>
        <v>11.133333333333333</v>
      </c>
      <c r="L49" s="99"/>
      <c r="M49" s="90">
        <v>650</v>
      </c>
      <c r="N49" s="90" t="s">
        <v>182</v>
      </c>
      <c r="O49" s="27">
        <v>180000000</v>
      </c>
      <c r="P49" s="27">
        <v>1</v>
      </c>
      <c r="Q49" s="116"/>
      <c r="R49" s="100"/>
      <c r="S49" s="100"/>
      <c r="T49" s="100"/>
      <c r="U49" s="100"/>
      <c r="V49" s="100"/>
      <c r="W49" s="100"/>
      <c r="X49" s="100"/>
      <c r="Y49" s="100"/>
      <c r="Z49" s="100"/>
    </row>
    <row r="50" spans="1:26" s="101" customFormat="1" ht="59.25" customHeight="1" x14ac:dyDescent="0.25">
      <c r="A50" s="47">
        <v>2</v>
      </c>
      <c r="B50" s="102" t="s">
        <v>193</v>
      </c>
      <c r="C50" s="103" t="s">
        <v>193</v>
      </c>
      <c r="D50" s="102" t="s">
        <v>197</v>
      </c>
      <c r="E50" s="124">
        <v>22</v>
      </c>
      <c r="F50" s="98" t="s">
        <v>95</v>
      </c>
      <c r="G50" s="98" t="s">
        <v>182</v>
      </c>
      <c r="H50" s="105">
        <v>40926</v>
      </c>
      <c r="I50" s="105">
        <v>41261</v>
      </c>
      <c r="J50" s="99" t="s">
        <v>96</v>
      </c>
      <c r="K50" s="90">
        <f t="shared" ref="K50:K51" si="0">(I50-H50)/30</f>
        <v>11.166666666666666</v>
      </c>
      <c r="L50" s="99"/>
      <c r="M50" s="90">
        <v>250</v>
      </c>
      <c r="N50" s="90" t="s">
        <v>182</v>
      </c>
      <c r="O50" s="27">
        <v>40000000</v>
      </c>
      <c r="P50" s="27">
        <v>1</v>
      </c>
      <c r="Q50" s="116"/>
      <c r="R50" s="100"/>
      <c r="S50" s="100"/>
      <c r="T50" s="100"/>
      <c r="U50" s="100"/>
      <c r="V50" s="100"/>
      <c r="W50" s="100"/>
      <c r="X50" s="100"/>
      <c r="Y50" s="100"/>
      <c r="Z50" s="100"/>
    </row>
    <row r="51" spans="1:26" s="101" customFormat="1" ht="57" customHeight="1" x14ac:dyDescent="0.25">
      <c r="A51" s="47">
        <v>3</v>
      </c>
      <c r="B51" s="102" t="s">
        <v>193</v>
      </c>
      <c r="C51" s="103" t="s">
        <v>193</v>
      </c>
      <c r="D51" s="102" t="s">
        <v>200</v>
      </c>
      <c r="E51" s="124" t="s">
        <v>198</v>
      </c>
      <c r="F51" s="98" t="s">
        <v>95</v>
      </c>
      <c r="G51" s="98" t="s">
        <v>182</v>
      </c>
      <c r="H51" s="105">
        <v>41662</v>
      </c>
      <c r="I51" s="105">
        <v>41843</v>
      </c>
      <c r="J51" s="99" t="s">
        <v>96</v>
      </c>
      <c r="K51" s="90">
        <f t="shared" si="0"/>
        <v>6.0333333333333332</v>
      </c>
      <c r="L51" s="99"/>
      <c r="M51" s="90">
        <v>350</v>
      </c>
      <c r="N51" s="90"/>
      <c r="O51" s="27">
        <v>40000000</v>
      </c>
      <c r="P51" s="27"/>
      <c r="Q51" s="116" t="s">
        <v>199</v>
      </c>
      <c r="R51" s="100"/>
      <c r="S51" s="100"/>
      <c r="T51" s="100"/>
      <c r="U51" s="100"/>
      <c r="V51" s="100"/>
      <c r="W51" s="100"/>
      <c r="X51" s="100"/>
      <c r="Y51" s="100"/>
      <c r="Z51" s="100"/>
    </row>
    <row r="52" spans="1:26" s="101" customFormat="1" x14ac:dyDescent="0.25">
      <c r="A52" s="47"/>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c r="B53" s="50" t="s">
        <v>16</v>
      </c>
      <c r="C53" s="103"/>
      <c r="D53" s="102"/>
      <c r="E53" s="97"/>
      <c r="F53" s="98"/>
      <c r="G53" s="98"/>
      <c r="H53" s="98"/>
      <c r="I53" s="99"/>
      <c r="J53" s="99"/>
      <c r="K53" s="114">
        <f>SUM(K49:K52)</f>
        <v>28.333333333333329</v>
      </c>
      <c r="L53" s="104">
        <f>SUM(L49:L52)</f>
        <v>0</v>
      </c>
      <c r="M53" s="114">
        <f>SUM(M49:M52)</f>
        <v>1250</v>
      </c>
      <c r="N53" s="104">
        <f>SUM(N49:N52)</f>
        <v>0</v>
      </c>
      <c r="O53" s="27"/>
      <c r="P53" s="27"/>
      <c r="Q53" s="117"/>
    </row>
    <row r="54" spans="1:26" s="30" customFormat="1" x14ac:dyDescent="0.25">
      <c r="E54" s="31"/>
    </row>
    <row r="55" spans="1:26" s="30" customFormat="1" x14ac:dyDescent="0.25">
      <c r="B55" s="434" t="s">
        <v>28</v>
      </c>
      <c r="C55" s="434" t="s">
        <v>27</v>
      </c>
      <c r="D55" s="436" t="s">
        <v>34</v>
      </c>
      <c r="E55" s="436"/>
    </row>
    <row r="56" spans="1:26" s="30" customFormat="1" x14ac:dyDescent="0.25">
      <c r="B56" s="435"/>
      <c r="C56" s="435"/>
      <c r="D56" s="123" t="s">
        <v>23</v>
      </c>
      <c r="E56" s="62" t="s">
        <v>24</v>
      </c>
    </row>
    <row r="57" spans="1:26" s="30" customFormat="1" ht="30.6" customHeight="1" x14ac:dyDescent="0.25">
      <c r="B57" s="59" t="s">
        <v>21</v>
      </c>
      <c r="C57" s="156">
        <f>+K53</f>
        <v>28.333333333333329</v>
      </c>
      <c r="D57" s="58" t="s">
        <v>110</v>
      </c>
      <c r="E57" s="58"/>
      <c r="F57" s="32"/>
      <c r="G57" s="32"/>
      <c r="H57" s="32"/>
      <c r="I57" s="32"/>
      <c r="J57" s="32"/>
      <c r="K57" s="32"/>
      <c r="L57" s="32"/>
      <c r="M57" s="32"/>
    </row>
    <row r="58" spans="1:26" s="30" customFormat="1" ht="30" customHeight="1" x14ac:dyDescent="0.25">
      <c r="B58" s="59" t="s">
        <v>25</v>
      </c>
      <c r="C58" s="60">
        <f>+M53</f>
        <v>1250</v>
      </c>
      <c r="D58" s="58" t="s">
        <v>110</v>
      </c>
      <c r="E58" s="58"/>
    </row>
    <row r="59" spans="1:26" s="30" customFormat="1" x14ac:dyDescent="0.25">
      <c r="B59" s="33"/>
      <c r="C59" s="455"/>
      <c r="D59" s="455"/>
      <c r="E59" s="455"/>
      <c r="F59" s="455"/>
      <c r="G59" s="455"/>
      <c r="H59" s="455"/>
      <c r="I59" s="455"/>
      <c r="J59" s="455"/>
      <c r="K59" s="455"/>
      <c r="L59" s="455"/>
      <c r="M59" s="455"/>
      <c r="N59" s="455"/>
    </row>
    <row r="60" spans="1:26" ht="28.15" customHeight="1" thickBot="1" x14ac:dyDescent="0.3"/>
    <row r="61" spans="1:26" ht="27" thickBot="1" x14ac:dyDescent="0.3">
      <c r="B61" s="456" t="s">
        <v>66</v>
      </c>
      <c r="C61" s="456"/>
      <c r="D61" s="456"/>
      <c r="E61" s="456"/>
      <c r="F61" s="456"/>
      <c r="G61" s="456"/>
      <c r="H61" s="456"/>
      <c r="I61" s="456"/>
      <c r="J61" s="456"/>
      <c r="K61" s="456"/>
      <c r="L61" s="456"/>
      <c r="M61" s="456"/>
      <c r="N61" s="456"/>
    </row>
    <row r="64" spans="1:26" ht="109.5" customHeight="1" x14ac:dyDescent="0.25">
      <c r="B64" s="108" t="s">
        <v>108</v>
      </c>
      <c r="C64" s="68" t="s">
        <v>2</v>
      </c>
      <c r="D64" s="68" t="s">
        <v>68</v>
      </c>
      <c r="E64" s="68" t="s">
        <v>67</v>
      </c>
      <c r="F64" s="68" t="s">
        <v>69</v>
      </c>
      <c r="G64" s="68" t="s">
        <v>70</v>
      </c>
      <c r="H64" s="68" t="s">
        <v>71</v>
      </c>
      <c r="I64" s="68" t="s">
        <v>72</v>
      </c>
      <c r="J64" s="68" t="s">
        <v>73</v>
      </c>
      <c r="K64" s="68" t="s">
        <v>74</v>
      </c>
      <c r="L64" s="68" t="s">
        <v>75</v>
      </c>
      <c r="M64" s="84" t="s">
        <v>76</v>
      </c>
      <c r="N64" s="84" t="s">
        <v>77</v>
      </c>
      <c r="O64" s="452" t="s">
        <v>3</v>
      </c>
      <c r="P64" s="454"/>
      <c r="Q64" s="68" t="s">
        <v>18</v>
      </c>
    </row>
    <row r="65" spans="2:17" ht="45" customHeight="1" x14ac:dyDescent="0.25">
      <c r="B65" s="3" t="s">
        <v>201</v>
      </c>
      <c r="C65" s="3" t="s">
        <v>204</v>
      </c>
      <c r="D65" s="5" t="s">
        <v>202</v>
      </c>
      <c r="E65" s="5">
        <v>300</v>
      </c>
      <c r="F65" s="4"/>
      <c r="G65" s="4" t="s">
        <v>203</v>
      </c>
      <c r="H65" s="4" t="s">
        <v>182</v>
      </c>
      <c r="I65" s="85" t="s">
        <v>139</v>
      </c>
      <c r="J65" s="85" t="s">
        <v>95</v>
      </c>
      <c r="K65" s="109" t="s">
        <v>95</v>
      </c>
      <c r="L65" s="109" t="s">
        <v>95</v>
      </c>
      <c r="M65" s="109" t="s">
        <v>95</v>
      </c>
      <c r="N65" s="109" t="s">
        <v>95</v>
      </c>
      <c r="O65" s="461" t="s">
        <v>207</v>
      </c>
      <c r="P65" s="462"/>
      <c r="Q65" s="109" t="s">
        <v>95</v>
      </c>
    </row>
    <row r="66" spans="2:17" ht="47.25" customHeight="1" x14ac:dyDescent="0.25">
      <c r="B66" s="3" t="s">
        <v>201</v>
      </c>
      <c r="C66" s="3" t="s">
        <v>204</v>
      </c>
      <c r="D66" s="5" t="s">
        <v>205</v>
      </c>
      <c r="E66" s="5">
        <v>300</v>
      </c>
      <c r="F66" s="4"/>
      <c r="G66" s="4" t="s">
        <v>203</v>
      </c>
      <c r="H66" s="4" t="s">
        <v>182</v>
      </c>
      <c r="I66" s="85" t="s">
        <v>139</v>
      </c>
      <c r="J66" s="85" t="s">
        <v>95</v>
      </c>
      <c r="K66" s="109" t="s">
        <v>95</v>
      </c>
      <c r="L66" s="109" t="s">
        <v>95</v>
      </c>
      <c r="M66" s="109" t="s">
        <v>95</v>
      </c>
      <c r="N66" s="109" t="s">
        <v>206</v>
      </c>
      <c r="O66" s="461" t="s">
        <v>207</v>
      </c>
      <c r="P66" s="462"/>
      <c r="Q66" s="109" t="s">
        <v>95</v>
      </c>
    </row>
    <row r="67" spans="2:17" x14ac:dyDescent="0.25">
      <c r="B67" s="3"/>
      <c r="C67" s="3"/>
      <c r="D67" s="5"/>
      <c r="E67" s="5"/>
      <c r="F67" s="4"/>
      <c r="G67" s="4"/>
      <c r="H67" s="4"/>
      <c r="I67" s="85"/>
      <c r="J67" s="85"/>
      <c r="K67" s="109"/>
      <c r="L67" s="109"/>
      <c r="M67" s="109"/>
      <c r="N67" s="109"/>
      <c r="O67" s="457"/>
      <c r="P67" s="458"/>
      <c r="Q67" s="109"/>
    </row>
    <row r="68" spans="2:17" x14ac:dyDescent="0.25">
      <c r="B68" s="3"/>
      <c r="C68" s="3"/>
      <c r="D68" s="5"/>
      <c r="E68" s="5"/>
      <c r="F68" s="4"/>
      <c r="G68" s="4"/>
      <c r="H68" s="4"/>
      <c r="I68" s="85"/>
      <c r="J68" s="85"/>
      <c r="K68" s="109"/>
      <c r="L68" s="109"/>
      <c r="M68" s="109"/>
      <c r="N68" s="109"/>
      <c r="O68" s="457"/>
      <c r="P68" s="458"/>
      <c r="Q68" s="109"/>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109"/>
      <c r="C71" s="109"/>
      <c r="D71" s="109"/>
      <c r="E71" s="109"/>
      <c r="F71" s="109"/>
      <c r="G71" s="109"/>
      <c r="H71" s="109"/>
      <c r="I71" s="109"/>
      <c r="J71" s="109"/>
      <c r="K71" s="109"/>
      <c r="L71" s="109"/>
      <c r="M71" s="109"/>
      <c r="N71" s="109"/>
      <c r="O71" s="457"/>
      <c r="P71" s="458"/>
      <c r="Q71" s="109"/>
    </row>
    <row r="72" spans="2:17" x14ac:dyDescent="0.25">
      <c r="B72" s="9" t="s">
        <v>1</v>
      </c>
    </row>
    <row r="73" spans="2:17" x14ac:dyDescent="0.25">
      <c r="B73" s="9" t="s">
        <v>37</v>
      </c>
    </row>
    <row r="74" spans="2:17" x14ac:dyDescent="0.25">
      <c r="B74" s="9" t="s">
        <v>60</v>
      </c>
    </row>
    <row r="76" spans="2:17" ht="15.75" thickBot="1" x14ac:dyDescent="0.3"/>
    <row r="77" spans="2:17" ht="27" thickBot="1" x14ac:dyDescent="0.3">
      <c r="B77" s="449" t="s">
        <v>38</v>
      </c>
      <c r="C77" s="450"/>
      <c r="D77" s="450"/>
      <c r="E77" s="450"/>
      <c r="F77" s="450"/>
      <c r="G77" s="450"/>
      <c r="H77" s="450"/>
      <c r="I77" s="450"/>
      <c r="J77" s="450"/>
      <c r="K77" s="450"/>
      <c r="L77" s="450"/>
      <c r="M77" s="450"/>
      <c r="N77" s="451"/>
    </row>
    <row r="82" spans="2:17" ht="76.5" customHeight="1" x14ac:dyDescent="0.25">
      <c r="B82" s="108" t="s">
        <v>0</v>
      </c>
      <c r="C82" s="108" t="s">
        <v>39</v>
      </c>
      <c r="D82" s="108" t="s">
        <v>40</v>
      </c>
      <c r="E82" s="108" t="s">
        <v>78</v>
      </c>
      <c r="F82" s="108" t="s">
        <v>80</v>
      </c>
      <c r="G82" s="108" t="s">
        <v>81</v>
      </c>
      <c r="H82" s="108" t="s">
        <v>82</v>
      </c>
      <c r="I82" s="108" t="s">
        <v>79</v>
      </c>
      <c r="J82" s="452" t="s">
        <v>83</v>
      </c>
      <c r="K82" s="453"/>
      <c r="L82" s="454"/>
      <c r="M82" s="108" t="s">
        <v>84</v>
      </c>
      <c r="N82" s="108" t="s">
        <v>41</v>
      </c>
      <c r="O82" s="108" t="s">
        <v>42</v>
      </c>
      <c r="P82" s="452" t="s">
        <v>3</v>
      </c>
      <c r="Q82" s="454"/>
    </row>
    <row r="83" spans="2:17" ht="100.5" customHeight="1" x14ac:dyDescent="0.25">
      <c r="B83" s="120" t="s">
        <v>160</v>
      </c>
      <c r="C83" s="120">
        <v>1</v>
      </c>
      <c r="D83" s="3" t="s">
        <v>208</v>
      </c>
      <c r="E83" s="3">
        <v>1129574577</v>
      </c>
      <c r="F83" s="120" t="s">
        <v>209</v>
      </c>
      <c r="G83" s="120" t="s">
        <v>210</v>
      </c>
      <c r="H83" s="125">
        <v>39718</v>
      </c>
      <c r="I83" s="5"/>
      <c r="J83" s="120" t="s">
        <v>211</v>
      </c>
      <c r="K83" s="86" t="s">
        <v>217</v>
      </c>
      <c r="L83" s="86" t="s">
        <v>237</v>
      </c>
      <c r="M83" s="109" t="s">
        <v>95</v>
      </c>
      <c r="N83" s="109" t="s">
        <v>95</v>
      </c>
      <c r="O83" s="109" t="s">
        <v>95</v>
      </c>
      <c r="P83" s="463"/>
      <c r="Q83" s="463"/>
    </row>
    <row r="84" spans="2:17" ht="138.75" customHeight="1" x14ac:dyDescent="0.25">
      <c r="B84" s="128" t="s">
        <v>160</v>
      </c>
      <c r="C84" s="128">
        <v>1</v>
      </c>
      <c r="D84" s="3" t="s">
        <v>226</v>
      </c>
      <c r="E84" s="3">
        <v>32736922</v>
      </c>
      <c r="F84" s="128" t="s">
        <v>209</v>
      </c>
      <c r="G84" s="128" t="s">
        <v>227</v>
      </c>
      <c r="H84" s="125">
        <v>39578</v>
      </c>
      <c r="I84" s="5"/>
      <c r="J84" s="128" t="s">
        <v>458</v>
      </c>
      <c r="K84" s="86" t="s">
        <v>459</v>
      </c>
      <c r="L84" s="86" t="s">
        <v>460</v>
      </c>
      <c r="M84" s="109" t="s">
        <v>95</v>
      </c>
      <c r="N84" s="109" t="s">
        <v>95</v>
      </c>
      <c r="O84" s="109" t="s">
        <v>95</v>
      </c>
      <c r="P84" s="461" t="s">
        <v>238</v>
      </c>
      <c r="Q84" s="462"/>
    </row>
    <row r="85" spans="2:17" ht="165.75" customHeight="1" x14ac:dyDescent="0.25">
      <c r="B85" s="128" t="s">
        <v>220</v>
      </c>
      <c r="C85" s="120">
        <v>1</v>
      </c>
      <c r="D85" s="3" t="s">
        <v>212</v>
      </c>
      <c r="E85" s="3">
        <v>1140833817</v>
      </c>
      <c r="F85" s="120" t="s">
        <v>213</v>
      </c>
      <c r="G85" s="120" t="s">
        <v>214</v>
      </c>
      <c r="H85" s="125">
        <v>41620</v>
      </c>
      <c r="I85" s="5">
        <v>145701</v>
      </c>
      <c r="J85" s="120" t="s">
        <v>215</v>
      </c>
      <c r="K85" s="86" t="s">
        <v>216</v>
      </c>
      <c r="L85" s="86" t="s">
        <v>218</v>
      </c>
      <c r="M85" s="109" t="s">
        <v>95</v>
      </c>
      <c r="N85" s="109" t="s">
        <v>95</v>
      </c>
      <c r="O85" s="109" t="s">
        <v>95</v>
      </c>
      <c r="P85" s="460"/>
      <c r="Q85" s="460"/>
    </row>
    <row r="86" spans="2:17" ht="100.5" customHeight="1" x14ac:dyDescent="0.25">
      <c r="B86" s="120" t="s">
        <v>220</v>
      </c>
      <c r="C86" s="120">
        <v>1</v>
      </c>
      <c r="D86" s="3" t="s">
        <v>221</v>
      </c>
      <c r="E86" s="3">
        <v>64743037</v>
      </c>
      <c r="F86" s="120" t="s">
        <v>213</v>
      </c>
      <c r="G86" s="120" t="s">
        <v>222</v>
      </c>
      <c r="H86" s="125">
        <v>39073</v>
      </c>
      <c r="I86" s="5" t="s">
        <v>139</v>
      </c>
      <c r="J86" s="120" t="s">
        <v>223</v>
      </c>
      <c r="K86" s="86" t="s">
        <v>225</v>
      </c>
      <c r="L86" s="86" t="s">
        <v>224</v>
      </c>
      <c r="M86" s="109" t="s">
        <v>95</v>
      </c>
      <c r="N86" s="109" t="s">
        <v>95</v>
      </c>
      <c r="O86" s="109" t="s">
        <v>95</v>
      </c>
      <c r="P86" s="463"/>
      <c r="Q86" s="463"/>
    </row>
    <row r="87" spans="2:17" ht="173.25" customHeight="1" x14ac:dyDescent="0.25">
      <c r="B87" s="128" t="s">
        <v>220</v>
      </c>
      <c r="C87" s="128">
        <v>1</v>
      </c>
      <c r="D87" s="3" t="s">
        <v>228</v>
      </c>
      <c r="E87" s="3">
        <v>1042419431</v>
      </c>
      <c r="F87" s="128" t="s">
        <v>229</v>
      </c>
      <c r="G87" s="128" t="s">
        <v>230</v>
      </c>
      <c r="H87" s="125">
        <v>40500</v>
      </c>
      <c r="I87" s="5">
        <v>118525</v>
      </c>
      <c r="J87" s="128" t="s">
        <v>231</v>
      </c>
      <c r="K87" s="86" t="s">
        <v>232</v>
      </c>
      <c r="L87" s="86" t="s">
        <v>233</v>
      </c>
      <c r="M87" s="109" t="s">
        <v>95</v>
      </c>
      <c r="N87" s="109" t="s">
        <v>95</v>
      </c>
      <c r="O87" s="109" t="s">
        <v>95</v>
      </c>
      <c r="P87" s="457"/>
      <c r="Q87" s="458"/>
    </row>
    <row r="88" spans="2:17" ht="65.25" customHeight="1" x14ac:dyDescent="0.25">
      <c r="B88" s="128" t="s">
        <v>220</v>
      </c>
      <c r="C88" s="120">
        <v>1</v>
      </c>
      <c r="D88" s="3" t="s">
        <v>234</v>
      </c>
      <c r="E88" s="3">
        <v>1047335743</v>
      </c>
      <c r="F88" s="3" t="s">
        <v>213</v>
      </c>
      <c r="G88" s="3" t="s">
        <v>230</v>
      </c>
      <c r="H88" s="125">
        <v>40816</v>
      </c>
      <c r="I88" s="5" t="s">
        <v>139</v>
      </c>
      <c r="J88" s="128" t="s">
        <v>235</v>
      </c>
      <c r="K88" s="86" t="s">
        <v>236</v>
      </c>
      <c r="L88" s="85" t="s">
        <v>213</v>
      </c>
      <c r="M88" s="109" t="s">
        <v>95</v>
      </c>
      <c r="N88" s="109" t="s">
        <v>95</v>
      </c>
      <c r="O88" s="109" t="s">
        <v>95</v>
      </c>
      <c r="P88" s="460" t="s">
        <v>461</v>
      </c>
      <c r="Q88" s="460"/>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45" x14ac:dyDescent="0.25">
      <c r="A105" s="47">
        <v>1</v>
      </c>
      <c r="B105" s="103" t="s">
        <v>193</v>
      </c>
      <c r="C105" s="103" t="s">
        <v>193</v>
      </c>
      <c r="D105" s="102" t="s">
        <v>239</v>
      </c>
      <c r="E105" s="155" t="s">
        <v>240</v>
      </c>
      <c r="F105" s="98" t="s">
        <v>95</v>
      </c>
      <c r="G105" s="115"/>
      <c r="H105" s="105">
        <v>40562</v>
      </c>
      <c r="I105" s="99">
        <v>40896</v>
      </c>
      <c r="J105" s="99" t="s">
        <v>96</v>
      </c>
      <c r="K105" s="90">
        <f>(I105-H105)/30</f>
        <v>11.133333333333333</v>
      </c>
      <c r="L105" s="99"/>
      <c r="M105" s="90">
        <v>250</v>
      </c>
      <c r="N105" s="90">
        <f>+M105*G105</f>
        <v>0</v>
      </c>
      <c r="O105" s="27">
        <v>65000000</v>
      </c>
      <c r="P105" s="27">
        <v>1</v>
      </c>
      <c r="Q105" s="116"/>
      <c r="R105" s="100"/>
      <c r="S105" s="100"/>
      <c r="T105" s="100"/>
      <c r="U105" s="100"/>
      <c r="V105" s="100"/>
      <c r="W105" s="100"/>
      <c r="X105" s="100"/>
      <c r="Y105" s="100"/>
      <c r="Z105" s="100"/>
    </row>
    <row r="106" spans="1:26" s="101" customFormat="1" ht="45" x14ac:dyDescent="0.25">
      <c r="A106" s="47">
        <f>+A105+1</f>
        <v>2</v>
      </c>
      <c r="B106" s="103" t="s">
        <v>193</v>
      </c>
      <c r="C106" s="103" t="s">
        <v>193</v>
      </c>
      <c r="D106" s="102" t="s">
        <v>239</v>
      </c>
      <c r="E106" s="124" t="s">
        <v>241</v>
      </c>
      <c r="F106" s="98" t="s">
        <v>95</v>
      </c>
      <c r="G106" s="98"/>
      <c r="H106" s="105">
        <v>40190</v>
      </c>
      <c r="I106" s="99">
        <v>40494</v>
      </c>
      <c r="J106" s="99" t="s">
        <v>96</v>
      </c>
      <c r="K106" s="90">
        <f>(I106-H106)/30</f>
        <v>10.133333333333333</v>
      </c>
      <c r="L106" s="99"/>
      <c r="M106" s="90">
        <v>250</v>
      </c>
      <c r="N106" s="90"/>
      <c r="O106" s="27">
        <v>355000000</v>
      </c>
      <c r="P106" s="27">
        <v>1</v>
      </c>
      <c r="Q106" s="116"/>
      <c r="R106" s="100"/>
      <c r="S106" s="100"/>
      <c r="T106" s="100"/>
      <c r="U106" s="100"/>
      <c r="V106" s="100"/>
      <c r="W106" s="100"/>
      <c r="X106" s="100"/>
      <c r="Y106" s="100"/>
      <c r="Z106" s="100"/>
    </row>
    <row r="107" spans="1:26" s="101" customFormat="1" x14ac:dyDescent="0.25">
      <c r="A107" s="47">
        <f t="shared" ref="A107:A112" si="1">+A106+1</f>
        <v>3</v>
      </c>
      <c r="B107" s="103"/>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1"/>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1"/>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1"/>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1"/>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1"/>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2">SUM(K105:K112)</f>
        <v>21.266666666666666</v>
      </c>
      <c r="L113" s="104">
        <f t="shared" si="2"/>
        <v>0</v>
      </c>
      <c r="M113" s="114">
        <f t="shared" si="2"/>
        <v>500</v>
      </c>
      <c r="N113" s="104">
        <f t="shared" si="2"/>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21.266666666666666</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f>+D119+D120+D121</f>
        <v>40</v>
      </c>
    </row>
    <row r="120" spans="1:17" x14ac:dyDescent="0.25">
      <c r="B120" s="67" t="s">
        <v>87</v>
      </c>
      <c r="C120" s="57">
        <v>30</v>
      </c>
      <c r="D120" s="121">
        <v>0</v>
      </c>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102.75" customHeight="1" x14ac:dyDescent="0.25">
      <c r="B127" s="132" t="s">
        <v>130</v>
      </c>
      <c r="C127" s="132">
        <v>1</v>
      </c>
      <c r="D127" s="129" t="s">
        <v>242</v>
      </c>
      <c r="E127" s="129">
        <v>5078579</v>
      </c>
      <c r="F127" s="132" t="s">
        <v>243</v>
      </c>
      <c r="G127" s="132" t="s">
        <v>244</v>
      </c>
      <c r="H127" s="130">
        <v>35782</v>
      </c>
      <c r="I127" s="131"/>
      <c r="J127" s="120" t="s">
        <v>245</v>
      </c>
      <c r="K127" s="86" t="s">
        <v>246</v>
      </c>
      <c r="L127" s="86" t="s">
        <v>247</v>
      </c>
      <c r="M127" s="129" t="s">
        <v>95</v>
      </c>
      <c r="N127" s="129" t="s">
        <v>95</v>
      </c>
      <c r="O127" s="129" t="s">
        <v>95</v>
      </c>
      <c r="P127" s="460"/>
      <c r="Q127" s="460"/>
    </row>
    <row r="128" spans="1:17" ht="86.25" customHeight="1" x14ac:dyDescent="0.25">
      <c r="B128" s="120" t="s">
        <v>92</v>
      </c>
      <c r="C128" s="126">
        <v>1</v>
      </c>
      <c r="D128" s="121" t="s">
        <v>248</v>
      </c>
      <c r="E128" s="121">
        <v>57416518</v>
      </c>
      <c r="F128" s="69" t="s">
        <v>249</v>
      </c>
      <c r="G128" s="69" t="s">
        <v>250</v>
      </c>
      <c r="H128" s="127">
        <v>38716</v>
      </c>
      <c r="I128" s="5"/>
      <c r="J128" s="120" t="s">
        <v>252</v>
      </c>
      <c r="K128" s="86" t="s">
        <v>253</v>
      </c>
      <c r="L128" s="86" t="s">
        <v>251</v>
      </c>
      <c r="M128" s="121" t="s">
        <v>95</v>
      </c>
      <c r="N128" s="121" t="s">
        <v>95</v>
      </c>
      <c r="O128" s="121" t="s">
        <v>95</v>
      </c>
      <c r="P128" s="457"/>
      <c r="Q128" s="458"/>
    </row>
    <row r="129" spans="2:17" ht="48" customHeight="1" x14ac:dyDescent="0.25">
      <c r="B129" s="120" t="s">
        <v>93</v>
      </c>
      <c r="C129" s="126">
        <v>1</v>
      </c>
      <c r="D129" s="121" t="s">
        <v>254</v>
      </c>
      <c r="E129" s="121">
        <v>1098206384</v>
      </c>
      <c r="F129" s="121" t="s">
        <v>255</v>
      </c>
      <c r="G129" s="109" t="s">
        <v>116</v>
      </c>
      <c r="H129" s="127">
        <v>40382</v>
      </c>
      <c r="I129" s="57"/>
      <c r="J129" s="128" t="s">
        <v>257</v>
      </c>
      <c r="K129" s="85"/>
      <c r="L129" s="86" t="s">
        <v>256</v>
      </c>
      <c r="M129" s="121" t="s">
        <v>95</v>
      </c>
      <c r="N129" s="121" t="s">
        <v>95</v>
      </c>
      <c r="O129" s="121" t="s">
        <v>95</v>
      </c>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21">
        <v>25</v>
      </c>
      <c r="E134" s="121">
        <v>25</v>
      </c>
      <c r="F134" s="471">
        <f>+E134+E135+E136</f>
        <v>60</v>
      </c>
      <c r="G134" s="83"/>
    </row>
    <row r="135" spans="2:17" ht="76.150000000000006" customHeight="1" x14ac:dyDescent="0.2">
      <c r="B135" s="470"/>
      <c r="C135" s="6" t="s">
        <v>90</v>
      </c>
      <c r="D135" s="126">
        <v>25</v>
      </c>
      <c r="E135" s="121">
        <v>25</v>
      </c>
      <c r="F135" s="472"/>
      <c r="G135" s="83"/>
    </row>
    <row r="136" spans="2:17" ht="69" customHeight="1" x14ac:dyDescent="0.2">
      <c r="B136" s="470"/>
      <c r="C136" s="6" t="s">
        <v>91</v>
      </c>
      <c r="D136" s="121">
        <v>10</v>
      </c>
      <c r="E136" s="121">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21">
        <f>+E119</f>
        <v>40</v>
      </c>
      <c r="E144" s="446">
        <f>+D144+D145</f>
        <v>100</v>
      </c>
    </row>
    <row r="145" spans="2:5" ht="42.75" x14ac:dyDescent="0.25">
      <c r="B145" s="93" t="s">
        <v>58</v>
      </c>
      <c r="C145" s="94">
        <v>60</v>
      </c>
      <c r="D145" s="121">
        <f>+F134</f>
        <v>60</v>
      </c>
      <c r="E145" s="447"/>
    </row>
  </sheetData>
  <mergeCells count="48">
    <mergeCell ref="B134:B136"/>
    <mergeCell ref="F134:F136"/>
    <mergeCell ref="E144:E145"/>
    <mergeCell ref="P85:Q85"/>
    <mergeCell ref="P86:Q86"/>
    <mergeCell ref="P127:Q127"/>
    <mergeCell ref="P128:Q128"/>
    <mergeCell ref="P129:Q129"/>
    <mergeCell ref="B101:N101"/>
    <mergeCell ref="E119:E121"/>
    <mergeCell ref="B124:N124"/>
    <mergeCell ref="J126:L126"/>
    <mergeCell ref="P126:Q126"/>
    <mergeCell ref="O66:P66"/>
    <mergeCell ref="B98:P98"/>
    <mergeCell ref="O68:P68"/>
    <mergeCell ref="O69:P69"/>
    <mergeCell ref="O70:P70"/>
    <mergeCell ref="O71:P71"/>
    <mergeCell ref="B77:N77"/>
    <mergeCell ref="J82:L82"/>
    <mergeCell ref="P82:Q82"/>
    <mergeCell ref="P83:Q83"/>
    <mergeCell ref="P88:Q88"/>
    <mergeCell ref="B91:N91"/>
    <mergeCell ref="D94:E94"/>
    <mergeCell ref="D95:E95"/>
    <mergeCell ref="D55:E55"/>
    <mergeCell ref="C59:N59"/>
    <mergeCell ref="B61:N61"/>
    <mergeCell ref="O64:P64"/>
    <mergeCell ref="O65:P65"/>
    <mergeCell ref="C9:N9"/>
    <mergeCell ref="P84:Q84"/>
    <mergeCell ref="P87:Q87"/>
    <mergeCell ref="B2:P2"/>
    <mergeCell ref="B4:P4"/>
    <mergeCell ref="C6:N6"/>
    <mergeCell ref="C7:N7"/>
    <mergeCell ref="C8:N8"/>
    <mergeCell ref="O67:P67"/>
    <mergeCell ref="C10:E10"/>
    <mergeCell ref="B14:C21"/>
    <mergeCell ref="B22:C22"/>
    <mergeCell ref="E40:E41"/>
    <mergeCell ref="M45:N45"/>
    <mergeCell ref="B55:B56"/>
    <mergeCell ref="C55:C56"/>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33"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855</v>
      </c>
      <c r="D6" s="439"/>
      <c r="E6" s="439"/>
      <c r="F6" s="439"/>
      <c r="G6" s="439"/>
      <c r="H6" s="439"/>
      <c r="I6" s="439"/>
      <c r="J6" s="439"/>
      <c r="K6" s="439"/>
      <c r="L6" s="439"/>
      <c r="M6" s="439"/>
      <c r="N6" s="440"/>
    </row>
    <row r="7" spans="2:16" ht="16.5" thickBot="1" x14ac:dyDescent="0.3">
      <c r="B7" s="12" t="s">
        <v>5</v>
      </c>
      <c r="C7" s="439" t="s">
        <v>856</v>
      </c>
      <c r="D7" s="439"/>
      <c r="E7" s="439"/>
      <c r="F7" s="439"/>
      <c r="G7" s="439"/>
      <c r="H7" s="439"/>
      <c r="I7" s="439"/>
      <c r="J7" s="439"/>
      <c r="K7" s="439"/>
      <c r="L7" s="439"/>
      <c r="M7" s="439"/>
      <c r="N7" s="440"/>
    </row>
    <row r="8" spans="2:16" ht="16.5" thickBot="1" x14ac:dyDescent="0.3">
      <c r="B8" s="12" t="s">
        <v>6</v>
      </c>
      <c r="C8" s="439" t="s">
        <v>857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31</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31</v>
      </c>
      <c r="E15" s="36">
        <v>1252968600</v>
      </c>
      <c r="F15" s="212">
        <v>600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102" t="s">
        <v>858</v>
      </c>
      <c r="C49" s="102" t="s">
        <v>736</v>
      </c>
      <c r="D49" s="102" t="s">
        <v>260</v>
      </c>
      <c r="E49" s="124">
        <v>2121058</v>
      </c>
      <c r="F49" s="98" t="s">
        <v>95</v>
      </c>
      <c r="G49" s="115"/>
      <c r="H49" s="105">
        <v>41011</v>
      </c>
      <c r="I49" s="105">
        <v>41174</v>
      </c>
      <c r="J49" s="155"/>
      <c r="K49" s="155">
        <f>(I49-H49)/30</f>
        <v>5.4333333333333336</v>
      </c>
      <c r="L49" s="99"/>
      <c r="M49" s="155">
        <v>621</v>
      </c>
      <c r="N49" s="155">
        <f>M49*80%</f>
        <v>496.8</v>
      </c>
      <c r="O49" s="27"/>
      <c r="P49" s="27"/>
      <c r="Q49" s="116"/>
      <c r="R49" s="100"/>
      <c r="S49" s="100"/>
      <c r="T49" s="100"/>
      <c r="U49" s="100"/>
      <c r="V49" s="100"/>
      <c r="W49" s="100"/>
      <c r="X49" s="100"/>
      <c r="Y49" s="100"/>
      <c r="Z49" s="100"/>
    </row>
    <row r="50" spans="1:26" s="101" customFormat="1" x14ac:dyDescent="0.25">
      <c r="A50" s="47"/>
      <c r="B50" s="102"/>
      <c r="C50" s="102"/>
      <c r="D50" s="102"/>
      <c r="E50" s="124"/>
      <c r="F50" s="98"/>
      <c r="G50" s="115"/>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1</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2</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5.4333333333333336</v>
      </c>
      <c r="L57" s="104">
        <f t="shared" si="1"/>
        <v>0</v>
      </c>
      <c r="M57" s="114">
        <f t="shared" si="1"/>
        <v>621</v>
      </c>
      <c r="N57" s="104">
        <f t="shared" si="1"/>
        <v>496.8</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5.4333333333333336</v>
      </c>
      <c r="D61" s="58"/>
      <c r="E61" s="200" t="s">
        <v>110</v>
      </c>
      <c r="F61" s="32"/>
      <c r="G61" s="32"/>
      <c r="H61" s="32"/>
      <c r="I61" s="32"/>
      <c r="J61" s="32"/>
      <c r="K61" s="32"/>
      <c r="L61" s="32"/>
      <c r="M61" s="32"/>
    </row>
    <row r="62" spans="1:26" s="30" customFormat="1" ht="30" customHeight="1" x14ac:dyDescent="0.25">
      <c r="B62" s="59" t="s">
        <v>25</v>
      </c>
      <c r="C62" s="60">
        <f>+M57</f>
        <v>621</v>
      </c>
      <c r="D62" s="58"/>
      <c r="E62" s="200"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t="s">
        <v>859</v>
      </c>
      <c r="E69" s="190">
        <v>600</v>
      </c>
      <c r="F69" s="190"/>
      <c r="G69" s="190"/>
      <c r="H69" s="190"/>
      <c r="I69" s="190" t="s">
        <v>95</v>
      </c>
      <c r="J69" s="190"/>
      <c r="K69" s="190"/>
      <c r="L69" s="190"/>
      <c r="M69" s="190"/>
      <c r="N69" s="190"/>
      <c r="O69" s="460"/>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0" t="s">
        <v>860</v>
      </c>
      <c r="Q87" s="460"/>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21" customHeight="1" x14ac:dyDescent="0.25">
      <c r="A105" s="47">
        <v>1</v>
      </c>
      <c r="B105" s="102"/>
      <c r="C105" s="102"/>
      <c r="D105" s="102"/>
      <c r="E105" s="155"/>
      <c r="F105" s="105"/>
      <c r="G105" s="115"/>
      <c r="H105" s="105"/>
      <c r="I105" s="105"/>
      <c r="J105" s="105"/>
      <c r="K105" s="155"/>
      <c r="L105" s="99"/>
      <c r="M105" s="155"/>
      <c r="N105" s="90"/>
      <c r="O105" s="27"/>
      <c r="P105" s="27"/>
      <c r="R105" s="100"/>
      <c r="S105" s="100"/>
      <c r="T105" s="100"/>
      <c r="U105" s="100"/>
      <c r="V105" s="100"/>
      <c r="W105" s="100"/>
      <c r="X105" s="100"/>
      <c r="Y105" s="100"/>
      <c r="Z105" s="100"/>
    </row>
    <row r="106" spans="1:26" s="101" customFormat="1" x14ac:dyDescent="0.25">
      <c r="A106" s="47">
        <f>+A105+1</f>
        <v>2</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190"/>
      <c r="E127" s="3"/>
      <c r="F127" s="190"/>
      <c r="G127" s="190"/>
      <c r="H127" s="3"/>
      <c r="I127" s="5"/>
      <c r="J127" s="1"/>
      <c r="K127" s="86"/>
      <c r="L127" s="85"/>
      <c r="M127" s="109"/>
      <c r="N127" s="109"/>
      <c r="O127" s="109"/>
      <c r="P127" s="116" t="s">
        <v>861</v>
      </c>
      <c r="Q127" s="197"/>
    </row>
    <row r="128" spans="1:17" ht="60.75" customHeight="1" x14ac:dyDescent="0.25">
      <c r="B128" s="190" t="s">
        <v>92</v>
      </c>
      <c r="C128" s="190"/>
      <c r="D128" s="190"/>
      <c r="E128" s="3"/>
      <c r="F128" s="190"/>
      <c r="G128" s="190"/>
      <c r="H128" s="3"/>
      <c r="I128" s="5"/>
      <c r="J128" s="1"/>
      <c r="K128" s="86"/>
      <c r="L128" s="85"/>
      <c r="M128" s="109"/>
      <c r="N128" s="109"/>
      <c r="O128" s="109"/>
      <c r="P128" s="461"/>
      <c r="Q128" s="462"/>
    </row>
    <row r="129" spans="2:17" ht="33.6" customHeight="1" x14ac:dyDescent="0.25">
      <c r="B129" s="190" t="s">
        <v>93</v>
      </c>
      <c r="C129" s="190"/>
      <c r="D129" s="190"/>
      <c r="E129" s="3"/>
      <c r="F129" s="3"/>
      <c r="G129" s="190"/>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0</v>
      </c>
      <c r="F134" s="471">
        <f>E134+E135+E136</f>
        <v>0</v>
      </c>
      <c r="G134" s="83"/>
    </row>
    <row r="135" spans="2:17" ht="76.150000000000006" customHeight="1" x14ac:dyDescent="0.2">
      <c r="B135" s="470"/>
      <c r="C135" s="6" t="s">
        <v>90</v>
      </c>
      <c r="D135" s="197">
        <v>25</v>
      </c>
      <c r="E135" s="193">
        <v>0</v>
      </c>
      <c r="F135" s="472"/>
      <c r="G135" s="83"/>
    </row>
    <row r="136" spans="2:17" ht="69" customHeight="1" x14ac:dyDescent="0.2">
      <c r="B136" s="470"/>
      <c r="C136" s="6" t="s">
        <v>91</v>
      </c>
      <c r="D136" s="193">
        <v>10</v>
      </c>
      <c r="E136" s="193">
        <v>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v>0</v>
      </c>
    </row>
    <row r="145" spans="2:5" ht="42.75" x14ac:dyDescent="0.25">
      <c r="B145" s="93" t="s">
        <v>58</v>
      </c>
      <c r="C145" s="94">
        <v>60</v>
      </c>
      <c r="D145" s="193">
        <v>0</v>
      </c>
      <c r="E145" s="447"/>
    </row>
  </sheetData>
  <mergeCells count="43">
    <mergeCell ref="P129:Q129"/>
    <mergeCell ref="B134:B136"/>
    <mergeCell ref="F134:F136"/>
    <mergeCell ref="E144:E145"/>
    <mergeCell ref="B101:N101"/>
    <mergeCell ref="E119:E121"/>
    <mergeCell ref="B124:N124"/>
    <mergeCell ref="J126:L126"/>
    <mergeCell ref="P126:Q126"/>
    <mergeCell ref="P128:Q128"/>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C130"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855</v>
      </c>
      <c r="D6" s="439"/>
      <c r="E6" s="439"/>
      <c r="F6" s="439"/>
      <c r="G6" s="439"/>
      <c r="H6" s="439"/>
      <c r="I6" s="439"/>
      <c r="J6" s="439"/>
      <c r="K6" s="439"/>
      <c r="L6" s="439"/>
      <c r="M6" s="439"/>
      <c r="N6" s="440"/>
    </row>
    <row r="7" spans="2:16" ht="16.5" thickBot="1" x14ac:dyDescent="0.3">
      <c r="B7" s="12" t="s">
        <v>5</v>
      </c>
      <c r="C7" s="439" t="s">
        <v>856</v>
      </c>
      <c r="D7" s="439"/>
      <c r="E7" s="439"/>
      <c r="F7" s="439"/>
      <c r="G7" s="439"/>
      <c r="H7" s="439"/>
      <c r="I7" s="439"/>
      <c r="J7" s="439"/>
      <c r="K7" s="439"/>
      <c r="L7" s="439"/>
      <c r="M7" s="439"/>
      <c r="N7" s="440"/>
    </row>
    <row r="8" spans="2:16" ht="16.5" thickBot="1" x14ac:dyDescent="0.3">
      <c r="B8" s="12" t="s">
        <v>6</v>
      </c>
      <c r="C8" s="439" t="s">
        <v>857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17</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17</v>
      </c>
      <c r="E15" s="36">
        <v>1252968600</v>
      </c>
      <c r="F15" s="212">
        <v>600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105" x14ac:dyDescent="0.25">
      <c r="A49" s="47">
        <v>1</v>
      </c>
      <c r="B49" s="102" t="s">
        <v>858</v>
      </c>
      <c r="C49" s="102" t="s">
        <v>736</v>
      </c>
      <c r="D49" s="102" t="s">
        <v>260</v>
      </c>
      <c r="E49" s="124">
        <v>2122996</v>
      </c>
      <c r="F49" s="98" t="s">
        <v>95</v>
      </c>
      <c r="G49" s="115"/>
      <c r="H49" s="105">
        <v>41195</v>
      </c>
      <c r="I49" s="105">
        <v>41258</v>
      </c>
      <c r="J49" s="155" t="s">
        <v>96</v>
      </c>
      <c r="K49" s="155">
        <f>(I49-H49)/30</f>
        <v>2.1</v>
      </c>
      <c r="L49" s="99"/>
      <c r="M49" s="155">
        <v>600</v>
      </c>
      <c r="N49" s="155">
        <f>M49*80%</f>
        <v>480</v>
      </c>
      <c r="O49" s="27"/>
      <c r="P49" s="27"/>
      <c r="Q49" s="116" t="s">
        <v>866</v>
      </c>
      <c r="R49" s="100"/>
      <c r="S49" s="100"/>
      <c r="T49" s="100"/>
      <c r="U49" s="100"/>
      <c r="V49" s="100"/>
      <c r="W49" s="100"/>
      <c r="X49" s="100"/>
      <c r="Y49" s="100"/>
      <c r="Z49" s="100"/>
    </row>
    <row r="50" spans="1:26" s="101" customFormat="1" x14ac:dyDescent="0.25">
      <c r="A50" s="47"/>
      <c r="B50" s="102"/>
      <c r="C50" s="102"/>
      <c r="D50" s="102"/>
      <c r="E50" s="124"/>
      <c r="F50" s="98"/>
      <c r="G50" s="115"/>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1</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2</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2.1</v>
      </c>
      <c r="L57" s="104">
        <f t="shared" si="1"/>
        <v>0</v>
      </c>
      <c r="M57" s="114">
        <f t="shared" si="1"/>
        <v>600</v>
      </c>
      <c r="N57" s="104">
        <f t="shared" si="1"/>
        <v>480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2.1</v>
      </c>
      <c r="D61" s="58"/>
      <c r="E61" s="200" t="s">
        <v>110</v>
      </c>
      <c r="F61" s="32"/>
      <c r="G61" s="32"/>
      <c r="H61" s="32"/>
      <c r="I61" s="32"/>
      <c r="J61" s="32"/>
      <c r="K61" s="32"/>
      <c r="L61" s="32"/>
      <c r="M61" s="32"/>
    </row>
    <row r="62" spans="1:26" s="30" customFormat="1" ht="30" customHeight="1" x14ac:dyDescent="0.25">
      <c r="B62" s="59" t="s">
        <v>25</v>
      </c>
      <c r="C62" s="60">
        <f>+M57</f>
        <v>600</v>
      </c>
      <c r="D62" s="58"/>
      <c r="E62" s="200"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c r="C69" s="190"/>
      <c r="D69" s="190"/>
      <c r="E69" s="190"/>
      <c r="F69" s="190"/>
      <c r="G69" s="190"/>
      <c r="H69" s="190"/>
      <c r="I69" s="190"/>
      <c r="J69" s="190"/>
      <c r="K69" s="190"/>
      <c r="L69" s="190"/>
      <c r="M69" s="190"/>
      <c r="N69" s="190"/>
      <c r="O69" s="460"/>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0" t="s">
        <v>860</v>
      </c>
      <c r="Q87" s="460"/>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21" customHeight="1" x14ac:dyDescent="0.25">
      <c r="A105" s="47">
        <v>1</v>
      </c>
      <c r="B105" s="102"/>
      <c r="C105" s="102"/>
      <c r="D105" s="102"/>
      <c r="E105" s="155"/>
      <c r="F105" s="105"/>
      <c r="G105" s="115"/>
      <c r="H105" s="105"/>
      <c r="I105" s="105"/>
      <c r="J105" s="105"/>
      <c r="K105" s="155"/>
      <c r="L105" s="99"/>
      <c r="M105" s="155"/>
      <c r="N105" s="90"/>
      <c r="O105" s="27"/>
      <c r="P105" s="27"/>
      <c r="R105" s="100"/>
      <c r="S105" s="100"/>
      <c r="T105" s="100"/>
      <c r="U105" s="100"/>
      <c r="V105" s="100"/>
      <c r="W105" s="100"/>
      <c r="X105" s="100"/>
      <c r="Y105" s="100"/>
      <c r="Z105" s="100"/>
    </row>
    <row r="106" spans="1:26" s="101" customFormat="1" x14ac:dyDescent="0.25">
      <c r="A106" s="47">
        <f>+A105+1</f>
        <v>2</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190"/>
      <c r="E127" s="3"/>
      <c r="F127" s="190"/>
      <c r="G127" s="190"/>
      <c r="H127" s="3"/>
      <c r="I127" s="5"/>
      <c r="J127" s="1"/>
      <c r="K127" s="86"/>
      <c r="L127" s="85"/>
      <c r="M127" s="109"/>
      <c r="N127" s="109"/>
      <c r="O127" s="109"/>
      <c r="P127" s="116" t="s">
        <v>861</v>
      </c>
      <c r="Q127" s="197"/>
    </row>
    <row r="128" spans="1:17" ht="60.75" customHeight="1" x14ac:dyDescent="0.25">
      <c r="B128" s="190" t="s">
        <v>92</v>
      </c>
      <c r="C128" s="190"/>
      <c r="D128" s="190"/>
      <c r="E128" s="3"/>
      <c r="F128" s="190"/>
      <c r="G128" s="190"/>
      <c r="H128" s="3"/>
      <c r="I128" s="5"/>
      <c r="J128" s="1"/>
      <c r="K128" s="86"/>
      <c r="L128" s="85"/>
      <c r="M128" s="109"/>
      <c r="N128" s="109"/>
      <c r="O128" s="109"/>
      <c r="P128" s="461"/>
      <c r="Q128" s="462"/>
    </row>
    <row r="129" spans="2:17" ht="33.6" customHeight="1" x14ac:dyDescent="0.25">
      <c r="B129" s="190" t="s">
        <v>93</v>
      </c>
      <c r="C129" s="190"/>
      <c r="D129" s="190"/>
      <c r="E129" s="3"/>
      <c r="F129" s="3"/>
      <c r="G129" s="190"/>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0</v>
      </c>
      <c r="F134" s="471">
        <f>E134+E135+E136</f>
        <v>0</v>
      </c>
      <c r="G134" s="83"/>
    </row>
    <row r="135" spans="2:17" ht="76.150000000000006" customHeight="1" x14ac:dyDescent="0.2">
      <c r="B135" s="470"/>
      <c r="C135" s="6" t="s">
        <v>90</v>
      </c>
      <c r="D135" s="197">
        <v>25</v>
      </c>
      <c r="E135" s="193">
        <v>0</v>
      </c>
      <c r="F135" s="472"/>
      <c r="G135" s="83"/>
    </row>
    <row r="136" spans="2:17" ht="69" customHeight="1" x14ac:dyDescent="0.2">
      <c r="B136" s="470"/>
      <c r="C136" s="6" t="s">
        <v>91</v>
      </c>
      <c r="D136" s="193">
        <v>10</v>
      </c>
      <c r="E136" s="193">
        <v>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v>0</v>
      </c>
    </row>
    <row r="145" spans="2:5" ht="42.75" x14ac:dyDescent="0.25">
      <c r="B145" s="93" t="s">
        <v>58</v>
      </c>
      <c r="C145" s="94">
        <v>60</v>
      </c>
      <c r="D145" s="193">
        <v>0</v>
      </c>
      <c r="E145" s="447"/>
    </row>
  </sheetData>
  <mergeCells count="43">
    <mergeCell ref="P129:Q129"/>
    <mergeCell ref="B134:B136"/>
    <mergeCell ref="F134:F136"/>
    <mergeCell ref="E144:E145"/>
    <mergeCell ref="B101:N101"/>
    <mergeCell ref="E119:E121"/>
    <mergeCell ref="B124:N124"/>
    <mergeCell ref="J126:L126"/>
    <mergeCell ref="P126:Q126"/>
    <mergeCell ref="P128:Q128"/>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C133"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855</v>
      </c>
      <c r="D6" s="439"/>
      <c r="E6" s="439"/>
      <c r="F6" s="439"/>
      <c r="G6" s="439"/>
      <c r="H6" s="439"/>
      <c r="I6" s="439"/>
      <c r="J6" s="439"/>
      <c r="K6" s="439"/>
      <c r="L6" s="439"/>
      <c r="M6" s="439"/>
      <c r="N6" s="440"/>
    </row>
    <row r="7" spans="2:16" ht="16.5" thickBot="1" x14ac:dyDescent="0.3">
      <c r="B7" s="12" t="s">
        <v>5</v>
      </c>
      <c r="C7" s="439" t="s">
        <v>856</v>
      </c>
      <c r="D7" s="439"/>
      <c r="E7" s="439"/>
      <c r="F7" s="439"/>
      <c r="G7" s="439"/>
      <c r="H7" s="439"/>
      <c r="I7" s="439"/>
      <c r="J7" s="439"/>
      <c r="K7" s="439"/>
      <c r="L7" s="439"/>
      <c r="M7" s="439"/>
      <c r="N7" s="440"/>
    </row>
    <row r="8" spans="2:16" ht="16.5" thickBot="1" x14ac:dyDescent="0.3">
      <c r="B8" s="12" t="s">
        <v>6</v>
      </c>
      <c r="C8" s="439" t="s">
        <v>857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16</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16</v>
      </c>
      <c r="E15" s="36">
        <v>1071288153</v>
      </c>
      <c r="F15" s="212">
        <v>513</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1071288153</v>
      </c>
      <c r="F22" s="212">
        <f>SUM(F15:F21)</f>
        <v>513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410.4</v>
      </c>
      <c r="D24" s="42"/>
      <c r="E24" s="45">
        <f>E22</f>
        <v>1071288153</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90" x14ac:dyDescent="0.25">
      <c r="A49" s="47">
        <v>1</v>
      </c>
      <c r="B49" s="102" t="s">
        <v>858</v>
      </c>
      <c r="C49" s="102" t="s">
        <v>867</v>
      </c>
      <c r="D49" s="102" t="s">
        <v>260</v>
      </c>
      <c r="E49" s="124" t="s">
        <v>868</v>
      </c>
      <c r="F49" s="98" t="s">
        <v>95</v>
      </c>
      <c r="G49" s="115"/>
      <c r="H49" s="105">
        <v>41337</v>
      </c>
      <c r="I49" s="105">
        <v>41628</v>
      </c>
      <c r="J49" s="155" t="s">
        <v>96</v>
      </c>
      <c r="K49" s="155">
        <f>(I49-H49)/30</f>
        <v>9.6999999999999993</v>
      </c>
      <c r="L49" s="99"/>
      <c r="M49" s="155">
        <v>244</v>
      </c>
      <c r="N49" s="155">
        <f>M49*80%</f>
        <v>195.20000000000002</v>
      </c>
      <c r="O49" s="27"/>
      <c r="P49" s="27"/>
      <c r="Q49" s="116" t="s">
        <v>869</v>
      </c>
      <c r="R49" s="100"/>
      <c r="S49" s="100"/>
      <c r="T49" s="100"/>
      <c r="U49" s="100"/>
      <c r="V49" s="100"/>
      <c r="W49" s="100"/>
      <c r="X49" s="100"/>
      <c r="Y49" s="100"/>
      <c r="Z49" s="100"/>
    </row>
    <row r="50" spans="1:26" s="101" customFormat="1" x14ac:dyDescent="0.25">
      <c r="A50" s="47"/>
      <c r="B50" s="102"/>
      <c r="C50" s="102"/>
      <c r="D50" s="102"/>
      <c r="E50" s="124"/>
      <c r="F50" s="98"/>
      <c r="G50" s="115"/>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1</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2</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9.6999999999999993</v>
      </c>
      <c r="L57" s="104">
        <f t="shared" si="1"/>
        <v>0</v>
      </c>
      <c r="M57" s="114">
        <f t="shared" si="1"/>
        <v>244</v>
      </c>
      <c r="N57" s="104">
        <f t="shared" si="1"/>
        <v>195.20000000000002</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9.6999999999999993</v>
      </c>
      <c r="D61" s="58"/>
      <c r="E61" s="200" t="s">
        <v>110</v>
      </c>
      <c r="F61" s="32"/>
      <c r="G61" s="32"/>
      <c r="H61" s="32"/>
      <c r="I61" s="32"/>
      <c r="J61" s="32"/>
      <c r="K61" s="32"/>
      <c r="L61" s="32"/>
      <c r="M61" s="32"/>
    </row>
    <row r="62" spans="1:26" s="30" customFormat="1" ht="30" customHeight="1" x14ac:dyDescent="0.25">
      <c r="B62" s="59" t="s">
        <v>25</v>
      </c>
      <c r="C62" s="60">
        <f>+M57</f>
        <v>244</v>
      </c>
      <c r="D62" s="58"/>
      <c r="E62" s="200"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t="s">
        <v>870</v>
      </c>
      <c r="E69" s="190">
        <v>513</v>
      </c>
      <c r="F69" s="190"/>
      <c r="G69" s="190"/>
      <c r="H69" s="190"/>
      <c r="I69" s="190" t="s">
        <v>95</v>
      </c>
      <c r="J69" s="190"/>
      <c r="K69" s="190"/>
      <c r="L69" s="190"/>
      <c r="M69" s="190"/>
      <c r="N69" s="190"/>
      <c r="O69" s="460"/>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0" t="s">
        <v>860</v>
      </c>
      <c r="Q87" s="460"/>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21" customHeight="1" x14ac:dyDescent="0.25">
      <c r="A105" s="47">
        <v>1</v>
      </c>
      <c r="B105" s="102"/>
      <c r="C105" s="102"/>
      <c r="D105" s="102"/>
      <c r="E105" s="155"/>
      <c r="F105" s="105"/>
      <c r="G105" s="115"/>
      <c r="H105" s="105"/>
      <c r="I105" s="105"/>
      <c r="J105" s="105"/>
      <c r="K105" s="155"/>
      <c r="L105" s="99"/>
      <c r="M105" s="155"/>
      <c r="N105" s="90"/>
      <c r="O105" s="27"/>
      <c r="P105" s="27"/>
      <c r="R105" s="100"/>
      <c r="S105" s="100"/>
      <c r="T105" s="100"/>
      <c r="U105" s="100"/>
      <c r="V105" s="100"/>
      <c r="W105" s="100"/>
      <c r="X105" s="100"/>
      <c r="Y105" s="100"/>
      <c r="Z105" s="100"/>
    </row>
    <row r="106" spans="1:26" s="101" customFormat="1" x14ac:dyDescent="0.25">
      <c r="A106" s="47">
        <f>+A105+1</f>
        <v>2</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190"/>
      <c r="E127" s="3"/>
      <c r="F127" s="190"/>
      <c r="G127" s="190"/>
      <c r="H127" s="3"/>
      <c r="I127" s="5"/>
      <c r="J127" s="1"/>
      <c r="K127" s="86"/>
      <c r="L127" s="85"/>
      <c r="M127" s="109"/>
      <c r="N127" s="109"/>
      <c r="O127" s="109"/>
      <c r="P127" s="116" t="s">
        <v>861</v>
      </c>
      <c r="Q127" s="197"/>
    </row>
    <row r="128" spans="1:17" ht="60.75" customHeight="1" x14ac:dyDescent="0.25">
      <c r="B128" s="190" t="s">
        <v>92</v>
      </c>
      <c r="C128" s="190"/>
      <c r="D128" s="190"/>
      <c r="E128" s="3"/>
      <c r="F128" s="190"/>
      <c r="G128" s="190"/>
      <c r="H128" s="3"/>
      <c r="I128" s="5"/>
      <c r="J128" s="1"/>
      <c r="K128" s="86"/>
      <c r="L128" s="85"/>
      <c r="M128" s="109"/>
      <c r="N128" s="109"/>
      <c r="O128" s="109"/>
      <c r="P128" s="461"/>
      <c r="Q128" s="462"/>
    </row>
    <row r="129" spans="2:17" ht="33.6" customHeight="1" x14ac:dyDescent="0.25">
      <c r="B129" s="190" t="s">
        <v>93</v>
      </c>
      <c r="C129" s="190"/>
      <c r="D129" s="190"/>
      <c r="E129" s="3"/>
      <c r="F129" s="3"/>
      <c r="G129" s="190"/>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0</v>
      </c>
      <c r="F134" s="471">
        <f>E134+E135+E136</f>
        <v>0</v>
      </c>
      <c r="G134" s="83"/>
    </row>
    <row r="135" spans="2:17" ht="76.150000000000006" customHeight="1" x14ac:dyDescent="0.2">
      <c r="B135" s="470"/>
      <c r="C135" s="6" t="s">
        <v>90</v>
      </c>
      <c r="D135" s="197">
        <v>25</v>
      </c>
      <c r="E135" s="193">
        <v>0</v>
      </c>
      <c r="F135" s="472"/>
      <c r="G135" s="83"/>
    </row>
    <row r="136" spans="2:17" ht="69" customHeight="1" x14ac:dyDescent="0.2">
      <c r="B136" s="470"/>
      <c r="C136" s="6" t="s">
        <v>91</v>
      </c>
      <c r="D136" s="193">
        <v>10</v>
      </c>
      <c r="E136" s="193">
        <v>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v>0</v>
      </c>
    </row>
    <row r="145" spans="2:5" ht="42.75" x14ac:dyDescent="0.25">
      <c r="B145" s="93" t="s">
        <v>58</v>
      </c>
      <c r="C145" s="94">
        <v>60</v>
      </c>
      <c r="D145" s="193">
        <v>0</v>
      </c>
      <c r="E145" s="447"/>
    </row>
  </sheetData>
  <mergeCells count="43">
    <mergeCell ref="P129:Q129"/>
    <mergeCell ref="B134:B136"/>
    <mergeCell ref="F134:F136"/>
    <mergeCell ref="E144:E145"/>
    <mergeCell ref="B101:N101"/>
    <mergeCell ref="E119:E121"/>
    <mergeCell ref="B124:N124"/>
    <mergeCell ref="J126:L126"/>
    <mergeCell ref="P126:Q126"/>
    <mergeCell ref="P128:Q128"/>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C133" zoomScale="80" zoomScaleNormal="80" workbookViewId="0">
      <selection activeCell="O160" sqref="O160"/>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855</v>
      </c>
      <c r="D6" s="439"/>
      <c r="E6" s="439"/>
      <c r="F6" s="439"/>
      <c r="G6" s="439"/>
      <c r="H6" s="439"/>
      <c r="I6" s="439"/>
      <c r="J6" s="439"/>
      <c r="K6" s="439"/>
      <c r="L6" s="439"/>
      <c r="M6" s="439"/>
      <c r="N6" s="440"/>
    </row>
    <row r="7" spans="2:16" ht="16.5" thickBot="1" x14ac:dyDescent="0.3">
      <c r="B7" s="12" t="s">
        <v>5</v>
      </c>
      <c r="C7" s="439" t="s">
        <v>856</v>
      </c>
      <c r="D7" s="439"/>
      <c r="E7" s="439"/>
      <c r="F7" s="439"/>
      <c r="G7" s="439"/>
      <c r="H7" s="439"/>
      <c r="I7" s="439"/>
      <c r="J7" s="439"/>
      <c r="K7" s="439"/>
      <c r="L7" s="439"/>
      <c r="M7" s="439"/>
      <c r="N7" s="440"/>
    </row>
    <row r="8" spans="2:16" ht="16.5" thickBot="1" x14ac:dyDescent="0.3">
      <c r="B8" s="12" t="s">
        <v>6</v>
      </c>
      <c r="C8" s="439" t="s">
        <v>857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9</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9</v>
      </c>
      <c r="E15" s="36">
        <v>816221400</v>
      </c>
      <c r="F15" s="212">
        <v>300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816221400</v>
      </c>
      <c r="F22" s="212">
        <f>SUM(F15:F21)</f>
        <v>300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240</v>
      </c>
      <c r="D24" s="42"/>
      <c r="E24" s="45">
        <f>E22</f>
        <v>816221400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90" x14ac:dyDescent="0.25">
      <c r="A49" s="47">
        <v>1</v>
      </c>
      <c r="B49" s="102" t="s">
        <v>856</v>
      </c>
      <c r="C49" s="102" t="s">
        <v>856</v>
      </c>
      <c r="D49" s="102" t="s">
        <v>189</v>
      </c>
      <c r="E49" s="124">
        <v>528</v>
      </c>
      <c r="F49" s="98" t="s">
        <v>95</v>
      </c>
      <c r="G49" s="115"/>
      <c r="H49" s="105">
        <v>41288</v>
      </c>
      <c r="I49" s="105">
        <v>41988</v>
      </c>
      <c r="J49" s="155" t="s">
        <v>96</v>
      </c>
      <c r="K49" s="155">
        <f>(I49-H49)/30</f>
        <v>23.333333333333332</v>
      </c>
      <c r="L49" s="99"/>
      <c r="M49" s="155">
        <v>473</v>
      </c>
      <c r="N49" s="155">
        <f>M49*80%</f>
        <v>378.40000000000003</v>
      </c>
      <c r="O49" s="27"/>
      <c r="P49" s="27"/>
      <c r="Q49" s="116" t="s">
        <v>869</v>
      </c>
      <c r="R49" s="100"/>
      <c r="S49" s="100"/>
      <c r="T49" s="100"/>
      <c r="U49" s="100"/>
      <c r="V49" s="100"/>
      <c r="W49" s="100"/>
      <c r="X49" s="100"/>
      <c r="Y49" s="100"/>
      <c r="Z49" s="100"/>
    </row>
    <row r="50" spans="1:26" s="101" customFormat="1" x14ac:dyDescent="0.25">
      <c r="A50" s="47">
        <f>+A49+1</f>
        <v>2</v>
      </c>
      <c r="B50" s="102"/>
      <c r="C50" s="102"/>
      <c r="D50" s="102"/>
      <c r="E50" s="124"/>
      <c r="F50" s="98"/>
      <c r="G50" s="98"/>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23.333333333333332</v>
      </c>
      <c r="L57" s="104">
        <f t="shared" si="1"/>
        <v>0</v>
      </c>
      <c r="M57" s="114">
        <f t="shared" si="1"/>
        <v>473</v>
      </c>
      <c r="N57" s="104">
        <f t="shared" si="1"/>
        <v>378.40000000000003</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23.333333333333332</v>
      </c>
      <c r="D61" s="58"/>
      <c r="E61" s="200" t="s">
        <v>110</v>
      </c>
      <c r="F61" s="32"/>
      <c r="G61" s="32"/>
      <c r="H61" s="32"/>
      <c r="I61" s="32"/>
      <c r="J61" s="32"/>
      <c r="K61" s="32"/>
      <c r="L61" s="32"/>
      <c r="M61" s="32"/>
    </row>
    <row r="62" spans="1:26" s="30" customFormat="1" ht="30" customHeight="1" x14ac:dyDescent="0.25">
      <c r="B62" s="59" t="s">
        <v>25</v>
      </c>
      <c r="C62" s="60">
        <f>+M57</f>
        <v>473</v>
      </c>
      <c r="D62" s="58"/>
      <c r="E62" s="200"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c r="C69" s="190"/>
      <c r="D69" s="190"/>
      <c r="E69" s="190"/>
      <c r="F69" s="190"/>
      <c r="G69" s="190"/>
      <c r="H69" s="190"/>
      <c r="I69" s="190"/>
      <c r="J69" s="190"/>
      <c r="K69" s="190"/>
      <c r="L69" s="190"/>
      <c r="M69" s="190"/>
      <c r="N69" s="190"/>
      <c r="O69" s="460"/>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0" t="s">
        <v>860</v>
      </c>
      <c r="Q87" s="460"/>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21" customHeight="1" x14ac:dyDescent="0.25">
      <c r="A105" s="47">
        <v>1</v>
      </c>
      <c r="B105" s="102"/>
      <c r="C105" s="102"/>
      <c r="D105" s="102"/>
      <c r="E105" s="155"/>
      <c r="F105" s="105"/>
      <c r="G105" s="115"/>
      <c r="H105" s="105"/>
      <c r="I105" s="105"/>
      <c r="J105" s="105"/>
      <c r="K105" s="155"/>
      <c r="L105" s="99"/>
      <c r="M105" s="155"/>
      <c r="N105" s="90"/>
      <c r="O105" s="27"/>
      <c r="P105" s="27"/>
      <c r="R105" s="100"/>
      <c r="S105" s="100"/>
      <c r="T105" s="100"/>
      <c r="U105" s="100"/>
      <c r="V105" s="100"/>
      <c r="W105" s="100"/>
      <c r="X105" s="100"/>
      <c r="Y105" s="100"/>
      <c r="Z105" s="100"/>
    </row>
    <row r="106" spans="1:26" s="101" customFormat="1" x14ac:dyDescent="0.25">
      <c r="A106" s="47">
        <f>+A105+1</f>
        <v>2</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190"/>
      <c r="E127" s="3"/>
      <c r="F127" s="190"/>
      <c r="G127" s="190"/>
      <c r="H127" s="3"/>
      <c r="I127" s="5"/>
      <c r="J127" s="1"/>
      <c r="K127" s="86"/>
      <c r="L127" s="85"/>
      <c r="M127" s="109"/>
      <c r="N127" s="109"/>
      <c r="O127" s="109"/>
      <c r="P127" s="116" t="s">
        <v>861</v>
      </c>
      <c r="Q127" s="197"/>
    </row>
    <row r="128" spans="1:17" ht="60.75" customHeight="1" x14ac:dyDescent="0.25">
      <c r="B128" s="190" t="s">
        <v>92</v>
      </c>
      <c r="C128" s="190"/>
      <c r="D128" s="190"/>
      <c r="E128" s="3"/>
      <c r="F128" s="190"/>
      <c r="G128" s="190"/>
      <c r="H128" s="3"/>
      <c r="I128" s="5"/>
      <c r="J128" s="1"/>
      <c r="K128" s="86"/>
      <c r="L128" s="85"/>
      <c r="M128" s="109"/>
      <c r="N128" s="109"/>
      <c r="O128" s="109"/>
      <c r="P128" s="461"/>
      <c r="Q128" s="462"/>
    </row>
    <row r="129" spans="2:17" ht="33.6" customHeight="1" x14ac:dyDescent="0.25">
      <c r="B129" s="190" t="s">
        <v>93</v>
      </c>
      <c r="C129" s="190"/>
      <c r="D129" s="190"/>
      <c r="E129" s="3"/>
      <c r="F129" s="3"/>
      <c r="G129" s="190"/>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0</v>
      </c>
      <c r="F134" s="471">
        <f>E134+E135+E136</f>
        <v>0</v>
      </c>
      <c r="G134" s="83"/>
    </row>
    <row r="135" spans="2:17" ht="76.150000000000006" customHeight="1" x14ac:dyDescent="0.2">
      <c r="B135" s="470"/>
      <c r="C135" s="6" t="s">
        <v>90</v>
      </c>
      <c r="D135" s="197">
        <v>25</v>
      </c>
      <c r="E135" s="193">
        <v>0</v>
      </c>
      <c r="F135" s="472"/>
      <c r="G135" s="83"/>
    </row>
    <row r="136" spans="2:17" ht="69" customHeight="1" x14ac:dyDescent="0.2">
      <c r="B136" s="470"/>
      <c r="C136" s="6" t="s">
        <v>91</v>
      </c>
      <c r="D136" s="193">
        <v>10</v>
      </c>
      <c r="E136" s="193">
        <v>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v>0</v>
      </c>
    </row>
    <row r="145" spans="2:5" ht="42.75" x14ac:dyDescent="0.25">
      <c r="B145" s="93" t="s">
        <v>58</v>
      </c>
      <c r="C145" s="94">
        <v>60</v>
      </c>
      <c r="D145" s="193">
        <v>0</v>
      </c>
      <c r="E145" s="447"/>
    </row>
  </sheetData>
  <mergeCells count="43">
    <mergeCell ref="P129:Q129"/>
    <mergeCell ref="B134:B136"/>
    <mergeCell ref="F134:F136"/>
    <mergeCell ref="E144:E145"/>
    <mergeCell ref="B101:N101"/>
    <mergeCell ref="E119:E121"/>
    <mergeCell ref="B124:N124"/>
    <mergeCell ref="J126:L126"/>
    <mergeCell ref="P126:Q126"/>
    <mergeCell ref="P128:Q128"/>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C136"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855</v>
      </c>
      <c r="D6" s="439"/>
      <c r="E6" s="439"/>
      <c r="F6" s="439"/>
      <c r="G6" s="439"/>
      <c r="H6" s="439"/>
      <c r="I6" s="439"/>
      <c r="J6" s="439"/>
      <c r="K6" s="439"/>
      <c r="L6" s="439"/>
      <c r="M6" s="439"/>
      <c r="N6" s="440"/>
    </row>
    <row r="7" spans="2:16" ht="16.5" thickBot="1" x14ac:dyDescent="0.3">
      <c r="B7" s="12" t="s">
        <v>5</v>
      </c>
      <c r="C7" s="439" t="s">
        <v>856</v>
      </c>
      <c r="D7" s="439"/>
      <c r="E7" s="439"/>
      <c r="F7" s="439"/>
      <c r="G7" s="439"/>
      <c r="H7" s="439"/>
      <c r="I7" s="439"/>
      <c r="J7" s="439"/>
      <c r="K7" s="439"/>
      <c r="L7" s="439"/>
      <c r="M7" s="439"/>
      <c r="N7" s="440"/>
    </row>
    <row r="8" spans="2:16" ht="16.5" thickBot="1" x14ac:dyDescent="0.3">
      <c r="B8" s="12" t="s">
        <v>6</v>
      </c>
      <c r="C8" s="439" t="s">
        <v>857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7</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7</v>
      </c>
      <c r="E15" s="36">
        <v>879073960</v>
      </c>
      <c r="F15" s="212">
        <v>208</v>
      </c>
      <c r="G15" s="81"/>
      <c r="I15" s="39"/>
      <c r="J15" s="39"/>
      <c r="K15" s="39"/>
      <c r="L15" s="39"/>
      <c r="M15" s="39"/>
      <c r="N15" s="96"/>
    </row>
    <row r="16" spans="2:16" x14ac:dyDescent="0.25">
      <c r="B16" s="443"/>
      <c r="C16" s="443"/>
      <c r="D16" s="198"/>
      <c r="E16" s="36"/>
      <c r="F16" s="37">
        <v>100</v>
      </c>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879073960</v>
      </c>
      <c r="F22" s="212">
        <f>SUM(F15:F21)</f>
        <v>308</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246.4</v>
      </c>
      <c r="D24" s="42"/>
      <c r="E24" s="45">
        <f>E22</f>
        <v>879073960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856</v>
      </c>
      <c r="C49" s="102" t="s">
        <v>856</v>
      </c>
      <c r="D49" s="102" t="s">
        <v>189</v>
      </c>
      <c r="E49" s="124">
        <v>527</v>
      </c>
      <c r="F49" s="98" t="s">
        <v>95</v>
      </c>
      <c r="G49" s="115"/>
      <c r="H49" s="105">
        <v>41262</v>
      </c>
      <c r="I49" s="105">
        <v>41851</v>
      </c>
      <c r="J49" s="155" t="s">
        <v>96</v>
      </c>
      <c r="K49" s="157">
        <f>(I49-H49)/30</f>
        <v>19.633333333333333</v>
      </c>
      <c r="L49" s="99"/>
      <c r="M49" s="155">
        <v>564</v>
      </c>
      <c r="N49" s="155"/>
      <c r="O49" s="27"/>
      <c r="P49" s="27"/>
      <c r="Q49" s="116"/>
      <c r="R49" s="100"/>
      <c r="S49" s="100"/>
      <c r="T49" s="100"/>
      <c r="U49" s="100"/>
      <c r="V49" s="100"/>
      <c r="W49" s="100"/>
      <c r="X49" s="100"/>
      <c r="Y49" s="100"/>
      <c r="Z49" s="100"/>
    </row>
    <row r="50" spans="1:26" s="101" customFormat="1" x14ac:dyDescent="0.25">
      <c r="A50" s="47">
        <f>+A49+1</f>
        <v>2</v>
      </c>
      <c r="B50" s="102"/>
      <c r="C50" s="102"/>
      <c r="D50" s="102"/>
      <c r="E50" s="124"/>
      <c r="F50" s="98"/>
      <c r="G50" s="98"/>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19.633333333333333</v>
      </c>
      <c r="L57" s="104">
        <f t="shared" si="1"/>
        <v>0</v>
      </c>
      <c r="M57" s="114">
        <f t="shared" si="1"/>
        <v>564</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19.633333333333333</v>
      </c>
      <c r="D61" s="58"/>
      <c r="E61" s="58" t="s">
        <v>110</v>
      </c>
      <c r="F61" s="32"/>
      <c r="G61" s="32"/>
      <c r="H61" s="32"/>
      <c r="I61" s="32"/>
      <c r="J61" s="32"/>
      <c r="K61" s="32"/>
      <c r="L61" s="32"/>
      <c r="M61" s="32"/>
    </row>
    <row r="62" spans="1:26" s="30" customFormat="1" ht="30" customHeight="1" x14ac:dyDescent="0.25">
      <c r="B62" s="59" t="s">
        <v>25</v>
      </c>
      <c r="C62" s="60">
        <f>+M57</f>
        <v>564</v>
      </c>
      <c r="D62" s="58"/>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300</v>
      </c>
      <c r="C69" s="190" t="s">
        <v>114</v>
      </c>
      <c r="D69" s="190" t="s">
        <v>871</v>
      </c>
      <c r="E69" s="190">
        <v>800</v>
      </c>
      <c r="F69" s="190"/>
      <c r="G69" s="190" t="s">
        <v>95</v>
      </c>
      <c r="H69" s="190"/>
      <c r="I69" s="190"/>
      <c r="J69" s="190" t="s">
        <v>95</v>
      </c>
      <c r="K69" s="190" t="s">
        <v>95</v>
      </c>
      <c r="L69" s="190" t="s">
        <v>95</v>
      </c>
      <c r="M69" s="190" t="s">
        <v>95</v>
      </c>
      <c r="N69" s="190" t="s">
        <v>95</v>
      </c>
      <c r="O69" s="460"/>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0" t="s">
        <v>860</v>
      </c>
      <c r="Q87" s="460"/>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38.25" customHeight="1" x14ac:dyDescent="0.25">
      <c r="A105" s="47">
        <v>1</v>
      </c>
      <c r="B105" s="102" t="s">
        <v>872</v>
      </c>
      <c r="C105" s="102" t="s">
        <v>872</v>
      </c>
      <c r="D105" s="102" t="s">
        <v>873</v>
      </c>
      <c r="E105" s="155">
        <v>5</v>
      </c>
      <c r="F105" s="105" t="s">
        <v>95</v>
      </c>
      <c r="G105" s="115"/>
      <c r="H105" s="105">
        <v>40210</v>
      </c>
      <c r="I105" s="105">
        <v>40523</v>
      </c>
      <c r="J105" s="105"/>
      <c r="K105" s="155">
        <f>(I105-H105)/30</f>
        <v>10.433333333333334</v>
      </c>
      <c r="L105" s="99"/>
      <c r="M105" s="155">
        <v>221</v>
      </c>
      <c r="N105" s="90">
        <v>221</v>
      </c>
      <c r="O105" s="27"/>
      <c r="P105" s="27"/>
      <c r="R105" s="100"/>
      <c r="S105" s="100"/>
      <c r="T105" s="100"/>
      <c r="U105" s="100"/>
      <c r="V105" s="100"/>
      <c r="W105" s="100"/>
      <c r="X105" s="100"/>
      <c r="Y105" s="100"/>
      <c r="Z105" s="100"/>
    </row>
    <row r="106" spans="1:26" s="101" customFormat="1" ht="30" x14ac:dyDescent="0.25">
      <c r="A106" s="47">
        <f>+A105+1</f>
        <v>2</v>
      </c>
      <c r="B106" s="102" t="s">
        <v>872</v>
      </c>
      <c r="C106" s="102" t="s">
        <v>872</v>
      </c>
      <c r="D106" s="102" t="s">
        <v>260</v>
      </c>
      <c r="E106" s="155">
        <v>2123425</v>
      </c>
      <c r="F106" s="98" t="s">
        <v>95</v>
      </c>
      <c r="G106" s="97"/>
      <c r="H106" s="105">
        <v>41185</v>
      </c>
      <c r="I106" s="105">
        <v>41274</v>
      </c>
      <c r="J106" s="99"/>
      <c r="K106" s="155">
        <f>(I106-H106)/30</f>
        <v>2.9666666666666668</v>
      </c>
      <c r="L106" s="99"/>
      <c r="M106" s="124">
        <v>61</v>
      </c>
      <c r="N106" s="90">
        <v>61</v>
      </c>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13.4</v>
      </c>
      <c r="L113" s="104">
        <f t="shared" si="3"/>
        <v>0</v>
      </c>
      <c r="M113" s="114">
        <f t="shared" si="3"/>
        <v>282</v>
      </c>
      <c r="N113" s="104">
        <f t="shared" si="3"/>
        <v>282</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13.4</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190"/>
      <c r="E127" s="3"/>
      <c r="F127" s="190"/>
      <c r="G127" s="190"/>
      <c r="H127" s="3"/>
      <c r="I127" s="5"/>
      <c r="J127" s="1"/>
      <c r="K127" s="86"/>
      <c r="L127" s="85"/>
      <c r="M127" s="109"/>
      <c r="N127" s="109"/>
      <c r="O127" s="109"/>
      <c r="P127" s="116" t="s">
        <v>861</v>
      </c>
      <c r="Q127" s="197"/>
    </row>
    <row r="128" spans="1:17" ht="60.75" customHeight="1" x14ac:dyDescent="0.25">
      <c r="B128" s="190" t="s">
        <v>92</v>
      </c>
      <c r="C128" s="190"/>
      <c r="D128" s="190"/>
      <c r="E128" s="3"/>
      <c r="F128" s="190"/>
      <c r="G128" s="190"/>
      <c r="H128" s="3"/>
      <c r="I128" s="5"/>
      <c r="J128" s="1"/>
      <c r="K128" s="86"/>
      <c r="L128" s="85"/>
      <c r="M128" s="109"/>
      <c r="N128" s="109"/>
      <c r="O128" s="109"/>
      <c r="P128" s="461"/>
      <c r="Q128" s="462"/>
    </row>
    <row r="129" spans="2:17" ht="33.6" customHeight="1" x14ac:dyDescent="0.25">
      <c r="B129" s="190" t="s">
        <v>93</v>
      </c>
      <c r="C129" s="190"/>
      <c r="D129" s="190"/>
      <c r="E129" s="3"/>
      <c r="F129" s="3"/>
      <c r="G129" s="190"/>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0</v>
      </c>
      <c r="F134" s="471">
        <f>E134+E135+E136</f>
        <v>0</v>
      </c>
      <c r="G134" s="83"/>
    </row>
    <row r="135" spans="2:17" ht="76.150000000000006" customHeight="1" x14ac:dyDescent="0.2">
      <c r="B135" s="470"/>
      <c r="C135" s="6" t="s">
        <v>90</v>
      </c>
      <c r="D135" s="197">
        <v>25</v>
      </c>
      <c r="E135" s="193">
        <v>0</v>
      </c>
      <c r="F135" s="472"/>
      <c r="G135" s="83"/>
    </row>
    <row r="136" spans="2:17" ht="69" customHeight="1" x14ac:dyDescent="0.2">
      <c r="B136" s="470"/>
      <c r="C136" s="6" t="s">
        <v>91</v>
      </c>
      <c r="D136" s="193">
        <v>10</v>
      </c>
      <c r="E136" s="193">
        <v>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v>0</v>
      </c>
    </row>
    <row r="145" spans="2:5" ht="42.75" x14ac:dyDescent="0.25">
      <c r="B145" s="93" t="s">
        <v>58</v>
      </c>
      <c r="C145" s="94">
        <v>60</v>
      </c>
      <c r="D145" s="193">
        <v>0</v>
      </c>
      <c r="E145" s="447"/>
    </row>
  </sheetData>
  <mergeCells count="43">
    <mergeCell ref="P129:Q129"/>
    <mergeCell ref="B134:B136"/>
    <mergeCell ref="F134:F136"/>
    <mergeCell ref="E144:E145"/>
    <mergeCell ref="B101:N101"/>
    <mergeCell ref="E119:E121"/>
    <mergeCell ref="B124:N124"/>
    <mergeCell ref="J126:L126"/>
    <mergeCell ref="P126:Q126"/>
    <mergeCell ref="P128:Q128"/>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topLeftCell="A50" zoomScale="110" zoomScaleNormal="11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2157</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2003</v>
      </c>
      <c r="D10" s="441"/>
      <c r="E10" s="442"/>
      <c r="F10" s="34"/>
      <c r="G10" s="34"/>
      <c r="H10" s="34"/>
      <c r="I10" s="34"/>
      <c r="J10" s="34"/>
      <c r="K10" s="34"/>
      <c r="L10" s="34"/>
      <c r="M10" s="34"/>
      <c r="N10" s="35"/>
    </row>
    <row r="11" spans="2:16" ht="16.5" thickBot="1" x14ac:dyDescent="0.3">
      <c r="B11" s="14" t="s">
        <v>9</v>
      </c>
      <c r="C11" s="15">
        <v>41982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370" t="s">
        <v>12</v>
      </c>
      <c r="E14" s="370" t="s">
        <v>13</v>
      </c>
      <c r="F14" s="370" t="s">
        <v>29</v>
      </c>
      <c r="G14" s="80"/>
      <c r="I14" s="38"/>
      <c r="J14" s="38"/>
      <c r="K14" s="38"/>
      <c r="L14" s="38"/>
      <c r="M14" s="38"/>
      <c r="N14" s="96"/>
    </row>
    <row r="15" spans="2:16" x14ac:dyDescent="0.25">
      <c r="B15" s="443"/>
      <c r="C15" s="443"/>
      <c r="D15" s="370">
        <v>16</v>
      </c>
      <c r="E15" s="36">
        <v>1071288153</v>
      </c>
      <c r="F15" s="212">
        <v>513</v>
      </c>
      <c r="G15" s="81"/>
      <c r="I15" s="39"/>
      <c r="J15" s="39"/>
      <c r="K15" s="39"/>
      <c r="L15" s="39"/>
      <c r="M15" s="39"/>
      <c r="N15" s="96"/>
    </row>
    <row r="16" spans="2:16" x14ac:dyDescent="0.25">
      <c r="B16" s="443"/>
      <c r="C16" s="443"/>
      <c r="D16" s="370"/>
      <c r="E16" s="36"/>
      <c r="F16" s="36"/>
      <c r="G16" s="81"/>
      <c r="I16" s="39"/>
      <c r="J16" s="39"/>
      <c r="K16" s="39"/>
      <c r="L16" s="39"/>
      <c r="M16" s="39"/>
      <c r="N16" s="96"/>
    </row>
    <row r="17" spans="1:14" x14ac:dyDescent="0.25">
      <c r="B17" s="443"/>
      <c r="C17" s="443"/>
      <c r="D17" s="370"/>
      <c r="E17" s="36"/>
      <c r="F17" s="36"/>
      <c r="G17" s="81"/>
      <c r="I17" s="39"/>
      <c r="J17" s="39"/>
      <c r="K17" s="39"/>
      <c r="L17" s="39"/>
      <c r="M17" s="39"/>
      <c r="N17" s="96"/>
    </row>
    <row r="18" spans="1:14" x14ac:dyDescent="0.25">
      <c r="B18" s="443"/>
      <c r="C18" s="443"/>
      <c r="D18" s="370"/>
      <c r="E18" s="37"/>
      <c r="F18" s="36"/>
      <c r="G18" s="81"/>
      <c r="H18" s="22"/>
      <c r="I18" s="39"/>
      <c r="J18" s="39"/>
      <c r="K18" s="39"/>
      <c r="L18" s="39"/>
      <c r="M18" s="39"/>
      <c r="N18" s="20"/>
    </row>
    <row r="19" spans="1:14" x14ac:dyDescent="0.25">
      <c r="B19" s="443"/>
      <c r="C19" s="443"/>
      <c r="D19" s="370"/>
      <c r="E19" s="37"/>
      <c r="F19" s="36"/>
      <c r="G19" s="81"/>
      <c r="H19" s="22"/>
      <c r="I19" s="41"/>
      <c r="J19" s="41"/>
      <c r="K19" s="41"/>
      <c r="L19" s="41"/>
      <c r="M19" s="41"/>
      <c r="N19" s="20"/>
    </row>
    <row r="20" spans="1:14" x14ac:dyDescent="0.25">
      <c r="B20" s="443"/>
      <c r="C20" s="443"/>
      <c r="D20" s="370"/>
      <c r="E20" s="37"/>
      <c r="F20" s="36"/>
      <c r="G20" s="81"/>
      <c r="H20" s="22"/>
      <c r="I20" s="95"/>
      <c r="J20" s="95"/>
      <c r="K20" s="95"/>
      <c r="L20" s="95"/>
      <c r="M20" s="95"/>
      <c r="N20" s="20"/>
    </row>
    <row r="21" spans="1:14" x14ac:dyDescent="0.25">
      <c r="B21" s="443"/>
      <c r="C21" s="443"/>
      <c r="D21" s="370"/>
      <c r="E21" s="37"/>
      <c r="F21" s="36"/>
      <c r="G21" s="81"/>
      <c r="H21" s="22"/>
      <c r="I21" s="95"/>
      <c r="J21" s="95"/>
      <c r="K21" s="95"/>
      <c r="L21" s="95"/>
      <c r="M21" s="95"/>
      <c r="N21" s="20"/>
    </row>
    <row r="22" spans="1:14" ht="15.75" thickBot="1" x14ac:dyDescent="0.3">
      <c r="B22" s="444" t="s">
        <v>14</v>
      </c>
      <c r="C22" s="445"/>
      <c r="D22" s="370"/>
      <c r="E22" s="64">
        <f>SUM(E15:E21)</f>
        <v>1071288153</v>
      </c>
      <c r="F22" s="212">
        <f>SUM(F15:F21)</f>
        <v>513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410.4</v>
      </c>
      <c r="D24" s="42"/>
      <c r="E24" s="45">
        <f>E22</f>
        <v>1071288153</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367" t="s">
        <v>110</v>
      </c>
      <c r="D30" s="109"/>
      <c r="E30" s="92"/>
      <c r="F30" s="92"/>
      <c r="G30" s="92"/>
      <c r="H30" s="92"/>
      <c r="I30" s="95"/>
      <c r="J30" s="95"/>
      <c r="K30" s="95"/>
      <c r="L30" s="95"/>
      <c r="M30" s="95"/>
      <c r="N30" s="96"/>
    </row>
    <row r="31" spans="1:14" x14ac:dyDescent="0.25">
      <c r="A31" s="87"/>
      <c r="B31" s="109" t="s">
        <v>98</v>
      </c>
      <c r="C31" s="367"/>
      <c r="D31" s="109"/>
      <c r="E31" s="92"/>
      <c r="F31" s="92"/>
      <c r="G31" s="92"/>
      <c r="H31" s="92"/>
      <c r="I31" s="95"/>
      <c r="J31" s="95"/>
      <c r="K31" s="95"/>
      <c r="L31" s="95"/>
      <c r="M31" s="95"/>
      <c r="N31" s="96"/>
    </row>
    <row r="32" spans="1:14" x14ac:dyDescent="0.25">
      <c r="A32" s="87"/>
      <c r="B32" s="109" t="s">
        <v>99</v>
      </c>
      <c r="C32" s="367"/>
      <c r="D32" s="109"/>
      <c r="E32" s="92"/>
      <c r="F32" s="92"/>
      <c r="G32" s="92"/>
      <c r="H32" s="92"/>
      <c r="I32" s="95"/>
      <c r="J32" s="95"/>
      <c r="K32" s="95"/>
      <c r="L32" s="95"/>
      <c r="M32" s="95"/>
      <c r="N32" s="96"/>
    </row>
    <row r="33" spans="1:17" x14ac:dyDescent="0.25">
      <c r="A33" s="87"/>
      <c r="B33" s="109" t="s">
        <v>100</v>
      </c>
      <c r="C33" s="367"/>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367"/>
      <c r="E40" s="446"/>
      <c r="F40" s="92"/>
      <c r="G40" s="92"/>
      <c r="H40" s="92"/>
      <c r="I40" s="95"/>
      <c r="J40" s="95"/>
      <c r="K40" s="95"/>
      <c r="L40" s="95"/>
      <c r="M40" s="95"/>
      <c r="N40" s="96"/>
    </row>
    <row r="41" spans="1:17" ht="42.75" x14ac:dyDescent="0.25">
      <c r="A41" s="87"/>
      <c r="B41" s="93" t="s">
        <v>103</v>
      </c>
      <c r="C41" s="94">
        <v>60</v>
      </c>
      <c r="D41" s="367"/>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102" t="s">
        <v>2157</v>
      </c>
      <c r="C49" s="103" t="s">
        <v>2157</v>
      </c>
      <c r="D49" s="102" t="s">
        <v>2158</v>
      </c>
      <c r="E49" s="155">
        <v>165</v>
      </c>
      <c r="F49" s="98" t="s">
        <v>95</v>
      </c>
      <c r="G49" s="240"/>
      <c r="H49" s="105">
        <v>40057</v>
      </c>
      <c r="I49" s="99">
        <v>40178</v>
      </c>
      <c r="J49" s="99" t="s">
        <v>96</v>
      </c>
      <c r="K49" s="90">
        <f>(I49-H49)/30</f>
        <v>4.0333333333333332</v>
      </c>
      <c r="L49" s="99"/>
      <c r="M49" s="155">
        <v>400</v>
      </c>
      <c r="N49" s="90"/>
      <c r="O49" s="27">
        <v>250000000</v>
      </c>
      <c r="P49" s="27"/>
      <c r="Q49" s="116" t="s">
        <v>2006</v>
      </c>
      <c r="R49" s="100"/>
      <c r="S49" s="100"/>
      <c r="T49" s="100"/>
      <c r="U49" s="100"/>
      <c r="V49" s="100"/>
      <c r="W49" s="100"/>
      <c r="X49" s="100"/>
      <c r="Y49" s="100"/>
      <c r="Z49" s="100"/>
    </row>
    <row r="50" spans="1:26" s="101" customFormat="1" ht="45" x14ac:dyDescent="0.25">
      <c r="A50" s="47">
        <f>+A49+1</f>
        <v>2</v>
      </c>
      <c r="B50" s="102"/>
      <c r="C50" s="103"/>
      <c r="D50" s="102" t="s">
        <v>2158</v>
      </c>
      <c r="E50" s="155">
        <v>112</v>
      </c>
      <c r="F50" s="98" t="s">
        <v>95</v>
      </c>
      <c r="G50" s="407"/>
      <c r="H50" s="105">
        <v>40179</v>
      </c>
      <c r="I50" s="99">
        <v>40543</v>
      </c>
      <c r="J50" s="99" t="s">
        <v>96</v>
      </c>
      <c r="K50" s="90">
        <f t="shared" ref="K50:K56" si="0">(I50-H50)/30</f>
        <v>12.133333333333333</v>
      </c>
      <c r="L50" s="99"/>
      <c r="M50" s="155">
        <v>400</v>
      </c>
      <c r="N50" s="90"/>
      <c r="O50" s="27">
        <v>300000000</v>
      </c>
      <c r="P50" s="27"/>
      <c r="Q50" s="116" t="s">
        <v>2006</v>
      </c>
      <c r="R50" s="100"/>
      <c r="S50" s="100"/>
      <c r="T50" s="100"/>
      <c r="U50" s="100"/>
      <c r="V50" s="100"/>
      <c r="W50" s="100"/>
      <c r="X50" s="100"/>
      <c r="Y50" s="100"/>
      <c r="Z50" s="100"/>
    </row>
    <row r="51" spans="1:26" s="101" customFormat="1" ht="45" x14ac:dyDescent="0.25">
      <c r="A51" s="47">
        <f t="shared" ref="A51:A56" si="1">+A50+1</f>
        <v>3</v>
      </c>
      <c r="B51" s="102"/>
      <c r="C51" s="103"/>
      <c r="D51" s="102" t="s">
        <v>2159</v>
      </c>
      <c r="E51" s="155">
        <v>109</v>
      </c>
      <c r="F51" s="98" t="s">
        <v>95</v>
      </c>
      <c r="G51" s="407"/>
      <c r="H51" s="105">
        <v>40921</v>
      </c>
      <c r="I51" s="99">
        <v>41274</v>
      </c>
      <c r="J51" s="99" t="s">
        <v>96</v>
      </c>
      <c r="K51" s="90">
        <f t="shared" si="0"/>
        <v>11.766666666666667</v>
      </c>
      <c r="L51" s="99"/>
      <c r="M51" s="155">
        <v>400</v>
      </c>
      <c r="N51" s="90"/>
      <c r="O51" s="27">
        <v>350000000</v>
      </c>
      <c r="P51" s="27"/>
      <c r="Q51" s="116" t="s">
        <v>2006</v>
      </c>
      <c r="R51" s="100"/>
      <c r="S51" s="100"/>
      <c r="T51" s="100"/>
      <c r="U51" s="100"/>
      <c r="V51" s="100"/>
      <c r="W51" s="100"/>
      <c r="X51" s="100"/>
      <c r="Y51" s="100"/>
      <c r="Z51" s="100"/>
    </row>
    <row r="52" spans="1:26" s="101" customFormat="1" ht="45" x14ac:dyDescent="0.25">
      <c r="A52" s="47">
        <f t="shared" si="1"/>
        <v>4</v>
      </c>
      <c r="B52" s="102"/>
      <c r="C52" s="103"/>
      <c r="D52" s="102" t="s">
        <v>2159</v>
      </c>
      <c r="E52" s="155">
        <v>159</v>
      </c>
      <c r="F52" s="98" t="s">
        <v>95</v>
      </c>
      <c r="G52" s="407"/>
      <c r="H52" s="105">
        <v>40557</v>
      </c>
      <c r="I52" s="99">
        <v>40908</v>
      </c>
      <c r="J52" s="99" t="s">
        <v>96</v>
      </c>
      <c r="K52" s="90">
        <f t="shared" si="0"/>
        <v>11.7</v>
      </c>
      <c r="L52" s="99"/>
      <c r="M52" s="155">
        <v>400</v>
      </c>
      <c r="N52" s="90"/>
      <c r="O52" s="27">
        <v>250000000</v>
      </c>
      <c r="P52" s="27"/>
      <c r="Q52" s="116" t="s">
        <v>2006</v>
      </c>
      <c r="R52" s="100"/>
      <c r="S52" s="100"/>
      <c r="T52" s="100"/>
      <c r="U52" s="100"/>
      <c r="V52" s="100"/>
      <c r="W52" s="100"/>
      <c r="X52" s="100"/>
      <c r="Y52" s="100"/>
      <c r="Z52" s="100"/>
    </row>
    <row r="53" spans="1:26" s="101" customFormat="1" x14ac:dyDescent="0.25">
      <c r="A53" s="47">
        <f t="shared" si="1"/>
        <v>5</v>
      </c>
      <c r="B53" s="102"/>
      <c r="C53" s="103"/>
      <c r="D53" s="102"/>
      <c r="E53" s="155"/>
      <c r="F53" s="98"/>
      <c r="G53" s="407"/>
      <c r="H53" s="98"/>
      <c r="I53" s="99"/>
      <c r="J53" s="99"/>
      <c r="K53" s="90">
        <f t="shared" si="0"/>
        <v>0</v>
      </c>
      <c r="L53" s="99"/>
      <c r="M53" s="155"/>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407"/>
      <c r="H54" s="98"/>
      <c r="I54" s="99"/>
      <c r="J54" s="99"/>
      <c r="K54" s="90">
        <f t="shared" si="0"/>
        <v>0</v>
      </c>
      <c r="L54" s="99"/>
      <c r="M54" s="155"/>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155"/>
      <c r="F55" s="98"/>
      <c r="G55" s="407"/>
      <c r="H55" s="98"/>
      <c r="I55" s="99"/>
      <c r="J55" s="99"/>
      <c r="K55" s="90">
        <f t="shared" si="0"/>
        <v>0</v>
      </c>
      <c r="L55" s="99"/>
      <c r="M55" s="155"/>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155"/>
      <c r="F56" s="98"/>
      <c r="G56" s="407"/>
      <c r="H56" s="98"/>
      <c r="I56" s="99"/>
      <c r="J56" s="99"/>
      <c r="K56" s="90">
        <f t="shared" si="0"/>
        <v>0</v>
      </c>
      <c r="L56" s="99"/>
      <c r="M56" s="155"/>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407"/>
      <c r="H57" s="98"/>
      <c r="I57" s="99"/>
      <c r="J57" s="99"/>
      <c r="K57" s="104">
        <f t="shared" ref="K57:N57" si="2">SUM(K49:K56)</f>
        <v>39.633333333333326</v>
      </c>
      <c r="L57" s="104">
        <f t="shared" si="2"/>
        <v>0</v>
      </c>
      <c r="M57" s="405">
        <f t="shared" si="2"/>
        <v>1600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371" t="s">
        <v>23</v>
      </c>
      <c r="E60" s="62" t="s">
        <v>24</v>
      </c>
    </row>
    <row r="61" spans="1:26" s="30" customFormat="1" ht="30.6" customHeight="1" x14ac:dyDescent="0.25">
      <c r="B61" s="59" t="s">
        <v>21</v>
      </c>
      <c r="C61" s="60">
        <f>+K57</f>
        <v>39.633333333333326</v>
      </c>
      <c r="D61" s="374" t="s">
        <v>110</v>
      </c>
      <c r="E61" s="58"/>
      <c r="F61" s="32"/>
      <c r="G61" s="32"/>
      <c r="H61" s="32"/>
      <c r="I61" s="32"/>
      <c r="J61" s="32"/>
      <c r="K61" s="32"/>
      <c r="L61" s="32"/>
      <c r="M61" s="32"/>
    </row>
    <row r="62" spans="1:26" s="30" customFormat="1" ht="30" customHeight="1" x14ac:dyDescent="0.25">
      <c r="B62" s="59" t="s">
        <v>25</v>
      </c>
      <c r="C62" s="60">
        <f>+M57</f>
        <v>1600</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30" x14ac:dyDescent="0.25">
      <c r="B69" s="372" t="s">
        <v>2010</v>
      </c>
      <c r="C69" s="372" t="s">
        <v>2010</v>
      </c>
      <c r="D69" s="5" t="s">
        <v>870</v>
      </c>
      <c r="E69" s="4">
        <v>513</v>
      </c>
      <c r="F69" s="4"/>
      <c r="G69" s="4"/>
      <c r="H69" s="4"/>
      <c r="I69" s="4" t="s">
        <v>110</v>
      </c>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1:17" ht="27" thickBot="1" x14ac:dyDescent="0.3">
      <c r="B81" s="449" t="s">
        <v>38</v>
      </c>
      <c r="C81" s="450"/>
      <c r="D81" s="450"/>
      <c r="E81" s="450"/>
      <c r="F81" s="450"/>
      <c r="G81" s="450"/>
      <c r="H81" s="450"/>
      <c r="I81" s="450"/>
      <c r="J81" s="450"/>
      <c r="K81" s="450"/>
      <c r="L81" s="450"/>
      <c r="M81" s="450"/>
      <c r="N81" s="451"/>
    </row>
    <row r="86" spans="1: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1:17" s="403" customFormat="1" ht="60.75" customHeight="1" x14ac:dyDescent="0.25">
      <c r="B87" s="372"/>
      <c r="C87" s="372"/>
      <c r="D87" s="372"/>
      <c r="E87" s="372"/>
      <c r="F87" s="372"/>
      <c r="G87" s="372"/>
      <c r="H87" s="401"/>
      <c r="I87" s="375"/>
      <c r="J87" s="372" t="s">
        <v>482</v>
      </c>
      <c r="K87" s="375" t="s">
        <v>527</v>
      </c>
      <c r="L87" s="375" t="s">
        <v>528</v>
      </c>
      <c r="M87" s="372"/>
      <c r="N87" s="372"/>
      <c r="O87" s="372"/>
      <c r="P87" s="460"/>
      <c r="Q87" s="460"/>
    </row>
    <row r="88" spans="1:17" s="403" customFormat="1" ht="60.75" customHeight="1" x14ac:dyDescent="0.25">
      <c r="B88" s="372" t="s">
        <v>160</v>
      </c>
      <c r="C88" s="372" t="s">
        <v>95</v>
      </c>
      <c r="D88" s="372" t="s">
        <v>2160</v>
      </c>
      <c r="E88" s="372">
        <v>143873069</v>
      </c>
      <c r="F88" s="372" t="s">
        <v>2161</v>
      </c>
      <c r="G88" s="372" t="s">
        <v>2162</v>
      </c>
      <c r="H88" s="401">
        <v>39423</v>
      </c>
      <c r="I88" s="375"/>
      <c r="J88" s="372" t="s">
        <v>2163</v>
      </c>
      <c r="K88" s="402" t="s">
        <v>2164</v>
      </c>
      <c r="L88" s="375" t="s">
        <v>1754</v>
      </c>
      <c r="M88" s="372" t="s">
        <v>95</v>
      </c>
      <c r="N88" s="372" t="s">
        <v>96</v>
      </c>
      <c r="O88" s="372" t="s">
        <v>96</v>
      </c>
      <c r="P88" s="460" t="s">
        <v>2165</v>
      </c>
      <c r="Q88" s="460"/>
    </row>
    <row r="89" spans="1:17" s="403" customFormat="1" ht="60.75" customHeight="1" x14ac:dyDescent="0.25">
      <c r="B89" s="372"/>
      <c r="C89" s="372"/>
      <c r="D89" s="372"/>
      <c r="E89" s="372"/>
      <c r="F89" s="372"/>
      <c r="G89" s="372"/>
      <c r="H89" s="401"/>
      <c r="I89" s="375"/>
      <c r="J89" s="372" t="s">
        <v>2166</v>
      </c>
      <c r="K89" s="402" t="s">
        <v>2167</v>
      </c>
      <c r="L89" s="375" t="s">
        <v>559</v>
      </c>
      <c r="M89" s="372" t="s">
        <v>95</v>
      </c>
      <c r="N89" s="372" t="s">
        <v>96</v>
      </c>
      <c r="O89" s="372" t="s">
        <v>96</v>
      </c>
      <c r="P89" s="461"/>
      <c r="Q89" s="462"/>
    </row>
    <row r="90" spans="1:17" s="403" customFormat="1" ht="60.75" customHeight="1" x14ac:dyDescent="0.25">
      <c r="B90" s="372" t="s">
        <v>159</v>
      </c>
      <c r="C90" s="372" t="s">
        <v>95</v>
      </c>
      <c r="D90" s="372" t="s">
        <v>2168</v>
      </c>
      <c r="E90" s="372">
        <v>1082947187</v>
      </c>
      <c r="F90" s="372" t="s">
        <v>2169</v>
      </c>
      <c r="G90" s="372" t="s">
        <v>2170</v>
      </c>
      <c r="H90" s="401">
        <v>39787</v>
      </c>
      <c r="I90" s="375"/>
      <c r="J90" s="372" t="s">
        <v>1252</v>
      </c>
      <c r="K90" s="402" t="s">
        <v>2171</v>
      </c>
      <c r="L90" s="375" t="s">
        <v>2172</v>
      </c>
      <c r="M90" s="372" t="s">
        <v>95</v>
      </c>
      <c r="N90" s="372" t="s">
        <v>96</v>
      </c>
      <c r="O90" s="372" t="s">
        <v>96</v>
      </c>
      <c r="P90" s="460" t="s">
        <v>2173</v>
      </c>
      <c r="Q90" s="460"/>
    </row>
    <row r="91" spans="1:17" s="403" customFormat="1" ht="60.75" customHeight="1" x14ac:dyDescent="0.25">
      <c r="B91" s="372"/>
      <c r="C91" s="372"/>
      <c r="D91" s="372"/>
      <c r="E91" s="372"/>
      <c r="F91" s="372"/>
      <c r="G91" s="372"/>
      <c r="H91" s="401"/>
      <c r="I91" s="375"/>
      <c r="J91" s="372" t="s">
        <v>2174</v>
      </c>
      <c r="K91" s="402">
        <v>41579</v>
      </c>
      <c r="L91" s="375" t="s">
        <v>2175</v>
      </c>
      <c r="M91" s="372" t="s">
        <v>95</v>
      </c>
      <c r="N91" s="372" t="s">
        <v>96</v>
      </c>
      <c r="O91" s="372" t="s">
        <v>96</v>
      </c>
      <c r="P91" s="461"/>
      <c r="Q91" s="462"/>
    </row>
    <row r="92" spans="1:17" s="403" customFormat="1" ht="42.75" customHeight="1" x14ac:dyDescent="0.25">
      <c r="B92" s="373" t="s">
        <v>220</v>
      </c>
      <c r="C92" s="373" t="s">
        <v>95</v>
      </c>
      <c r="D92" s="373" t="s">
        <v>2176</v>
      </c>
      <c r="E92" s="373">
        <v>22712680</v>
      </c>
      <c r="F92" s="373" t="s">
        <v>192</v>
      </c>
      <c r="G92" s="373" t="s">
        <v>313</v>
      </c>
      <c r="H92" s="408">
        <v>39493</v>
      </c>
      <c r="I92" s="160"/>
      <c r="J92" s="373" t="s">
        <v>2177</v>
      </c>
      <c r="K92" s="160" t="s">
        <v>2178</v>
      </c>
      <c r="L92" s="160" t="s">
        <v>2179</v>
      </c>
      <c r="M92" s="373" t="s">
        <v>95</v>
      </c>
      <c r="N92" s="373" t="s">
        <v>95</v>
      </c>
      <c r="O92" s="373" t="s">
        <v>95</v>
      </c>
      <c r="P92" s="459"/>
      <c r="Q92" s="459"/>
    </row>
    <row r="93" spans="1:17" s="403" customFormat="1" ht="42.75" customHeight="1" x14ac:dyDescent="0.25">
      <c r="A93" s="372"/>
      <c r="B93" s="372"/>
      <c r="C93" s="372"/>
      <c r="D93" s="372"/>
      <c r="E93" s="372"/>
      <c r="F93" s="372"/>
      <c r="G93" s="372"/>
      <c r="H93" s="401"/>
      <c r="I93" s="375"/>
      <c r="J93" s="372" t="s">
        <v>2180</v>
      </c>
      <c r="K93" s="375" t="s">
        <v>2181</v>
      </c>
      <c r="L93" s="375" t="s">
        <v>2182</v>
      </c>
      <c r="M93" s="372" t="s">
        <v>95</v>
      </c>
      <c r="N93" s="372" t="s">
        <v>95</v>
      </c>
      <c r="O93" s="372" t="s">
        <v>95</v>
      </c>
      <c r="P93" s="372"/>
      <c r="Q93" s="372"/>
    </row>
    <row r="94" spans="1:17" s="403" customFormat="1" ht="42.75" customHeight="1" x14ac:dyDescent="0.25">
      <c r="A94" s="373"/>
      <c r="B94" s="373" t="s">
        <v>220</v>
      </c>
      <c r="C94" s="373" t="s">
        <v>95</v>
      </c>
      <c r="D94" s="373" t="s">
        <v>2183</v>
      </c>
      <c r="E94" s="373">
        <v>22712771</v>
      </c>
      <c r="F94" s="373" t="s">
        <v>192</v>
      </c>
      <c r="G94" s="373" t="s">
        <v>313</v>
      </c>
      <c r="H94" s="408">
        <v>39493</v>
      </c>
      <c r="I94" s="160"/>
      <c r="J94" s="373" t="s">
        <v>2177</v>
      </c>
      <c r="K94" s="160" t="s">
        <v>2184</v>
      </c>
      <c r="L94" s="160" t="s">
        <v>2185</v>
      </c>
      <c r="M94" s="373" t="s">
        <v>95</v>
      </c>
      <c r="N94" s="373" t="s">
        <v>95</v>
      </c>
      <c r="O94" s="373" t="s">
        <v>95</v>
      </c>
      <c r="P94" s="373"/>
      <c r="Q94" s="373"/>
    </row>
    <row r="95" spans="1:17" s="367" customFormat="1" ht="45" x14ac:dyDescent="0.25">
      <c r="J95" s="373" t="s">
        <v>2177</v>
      </c>
      <c r="K95" s="372" t="s">
        <v>2186</v>
      </c>
      <c r="L95" s="372" t="s">
        <v>2187</v>
      </c>
      <c r="M95" s="367" t="s">
        <v>95</v>
      </c>
      <c r="N95" s="367" t="s">
        <v>95</v>
      </c>
      <c r="O95" s="367" t="s">
        <v>95</v>
      </c>
    </row>
    <row r="96" spans="1:17" s="109" customFormat="1" x14ac:dyDescent="0.25"/>
    <row r="97" spans="1:26" ht="27" thickBot="1" x14ac:dyDescent="0.3">
      <c r="B97" s="464" t="s">
        <v>44</v>
      </c>
      <c r="C97" s="465"/>
      <c r="D97" s="465"/>
      <c r="E97" s="465"/>
      <c r="F97" s="465"/>
      <c r="G97" s="465"/>
      <c r="H97" s="465"/>
      <c r="I97" s="465"/>
      <c r="J97" s="465"/>
      <c r="K97" s="465"/>
      <c r="L97" s="465"/>
      <c r="M97" s="465"/>
      <c r="N97" s="466"/>
    </row>
    <row r="100" spans="1:26" ht="46.15" customHeight="1" x14ac:dyDescent="0.25">
      <c r="B100" s="68" t="s">
        <v>33</v>
      </c>
      <c r="C100" s="68" t="s">
        <v>45</v>
      </c>
      <c r="D100" s="452" t="s">
        <v>3</v>
      </c>
      <c r="E100" s="454"/>
    </row>
    <row r="101" spans="1:26" ht="46.9" customHeight="1" x14ac:dyDescent="0.25">
      <c r="B101" s="69" t="s">
        <v>85</v>
      </c>
      <c r="C101" s="367" t="s">
        <v>95</v>
      </c>
      <c r="D101" s="463"/>
      <c r="E101" s="463"/>
    </row>
    <row r="104" spans="1:26" ht="26.25" x14ac:dyDescent="0.25">
      <c r="B104" s="437" t="s">
        <v>62</v>
      </c>
      <c r="C104" s="438"/>
      <c r="D104" s="438"/>
      <c r="E104" s="438"/>
      <c r="F104" s="438"/>
      <c r="G104" s="438"/>
      <c r="H104" s="438"/>
      <c r="I104" s="438"/>
      <c r="J104" s="438"/>
      <c r="K104" s="438"/>
      <c r="L104" s="438"/>
      <c r="M104" s="438"/>
      <c r="N104" s="438"/>
      <c r="O104" s="438"/>
      <c r="P104" s="438"/>
    </row>
    <row r="106" spans="1:26" ht="15.75" thickBot="1" x14ac:dyDescent="0.3"/>
    <row r="107" spans="1:26" ht="27" thickBot="1" x14ac:dyDescent="0.3">
      <c r="B107" s="449" t="s">
        <v>52</v>
      </c>
      <c r="C107" s="450"/>
      <c r="D107" s="450"/>
      <c r="E107" s="450"/>
      <c r="F107" s="450"/>
      <c r="G107" s="450"/>
      <c r="H107" s="450"/>
      <c r="I107" s="450"/>
      <c r="J107" s="450"/>
      <c r="K107" s="450"/>
      <c r="L107" s="450"/>
      <c r="M107" s="450"/>
      <c r="N107" s="451"/>
    </row>
    <row r="109" spans="1:26" ht="15.75" thickBot="1" x14ac:dyDescent="0.3">
      <c r="M109" s="65"/>
      <c r="N109" s="65"/>
    </row>
    <row r="110" spans="1:26" s="95" customFormat="1" ht="109.5" customHeight="1" x14ac:dyDescent="0.25">
      <c r="B110" s="106" t="s">
        <v>104</v>
      </c>
      <c r="C110" s="106" t="s">
        <v>105</v>
      </c>
      <c r="D110" s="106" t="s">
        <v>106</v>
      </c>
      <c r="E110" s="106" t="s">
        <v>43</v>
      </c>
      <c r="F110" s="106" t="s">
        <v>22</v>
      </c>
      <c r="G110" s="106" t="s">
        <v>65</v>
      </c>
      <c r="H110" s="106" t="s">
        <v>17</v>
      </c>
      <c r="I110" s="106" t="s">
        <v>10</v>
      </c>
      <c r="J110" s="106" t="s">
        <v>31</v>
      </c>
      <c r="K110" s="106" t="s">
        <v>59</v>
      </c>
      <c r="L110" s="106" t="s">
        <v>20</v>
      </c>
      <c r="M110" s="91" t="s">
        <v>26</v>
      </c>
      <c r="N110" s="106" t="s">
        <v>107</v>
      </c>
      <c r="O110" s="106" t="s">
        <v>36</v>
      </c>
      <c r="P110" s="107" t="s">
        <v>11</v>
      </c>
      <c r="Q110" s="107" t="s">
        <v>19</v>
      </c>
    </row>
    <row r="111" spans="1:26" s="101" customFormat="1" ht="135" x14ac:dyDescent="0.25">
      <c r="A111" s="47">
        <v>1</v>
      </c>
      <c r="B111" s="102" t="s">
        <v>2157</v>
      </c>
      <c r="C111" s="103"/>
      <c r="D111" s="102" t="s">
        <v>189</v>
      </c>
      <c r="E111" s="155">
        <v>238</v>
      </c>
      <c r="F111" s="97" t="s">
        <v>95</v>
      </c>
      <c r="G111" s="115"/>
      <c r="H111" s="105">
        <v>41516</v>
      </c>
      <c r="I111" s="99">
        <v>41883</v>
      </c>
      <c r="J111" s="99" t="s">
        <v>96</v>
      </c>
      <c r="K111" s="90">
        <f>(I111-H111)/30</f>
        <v>12.233333333333333</v>
      </c>
      <c r="L111" s="99"/>
      <c r="M111" s="90">
        <v>350</v>
      </c>
      <c r="N111" s="90"/>
      <c r="O111" s="27">
        <v>852828774</v>
      </c>
      <c r="P111" s="27"/>
      <c r="Q111" s="116" t="s">
        <v>2188</v>
      </c>
      <c r="R111" s="100"/>
      <c r="S111" s="100"/>
      <c r="T111" s="100"/>
      <c r="U111" s="100"/>
      <c r="V111" s="100"/>
      <c r="W111" s="100"/>
      <c r="X111" s="100"/>
      <c r="Y111" s="100"/>
      <c r="Z111" s="100"/>
    </row>
    <row r="112" spans="1:26" s="101" customFormat="1" x14ac:dyDescent="0.25">
      <c r="A112" s="47"/>
      <c r="B112" s="102"/>
      <c r="C112" s="103"/>
      <c r="D112" s="102"/>
      <c r="E112" s="155"/>
      <c r="F112" s="98"/>
      <c r="G112" s="97"/>
      <c r="H112" s="105"/>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c r="B113" s="102"/>
      <c r="C113" s="103"/>
      <c r="D113" s="102"/>
      <c r="E113" s="155"/>
      <c r="F113" s="98"/>
      <c r="G113" s="97"/>
      <c r="H113" s="105"/>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ref="A114:A118" si="3">+A113+1</f>
        <v>1</v>
      </c>
      <c r="B114" s="102"/>
      <c r="C114" s="103"/>
      <c r="D114" s="102"/>
      <c r="E114" s="155"/>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3"/>
        <v>2</v>
      </c>
      <c r="B115" s="102"/>
      <c r="C115" s="103"/>
      <c r="D115" s="102"/>
      <c r="E115" s="155"/>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3"/>
        <v>3</v>
      </c>
      <c r="B116" s="102"/>
      <c r="C116" s="103"/>
      <c r="D116" s="102"/>
      <c r="E116" s="155"/>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f t="shared" si="3"/>
        <v>4</v>
      </c>
      <c r="B117" s="102"/>
      <c r="C117" s="103"/>
      <c r="D117" s="102"/>
      <c r="E117" s="155"/>
      <c r="F117" s="98"/>
      <c r="G117" s="98"/>
      <c r="H117" s="98"/>
      <c r="I117" s="99"/>
      <c r="J117" s="99"/>
      <c r="K117" s="99"/>
      <c r="L117" s="99"/>
      <c r="M117" s="90"/>
      <c r="N117" s="90"/>
      <c r="O117" s="27"/>
      <c r="P117" s="27"/>
      <c r="Q117" s="116"/>
      <c r="R117" s="100"/>
      <c r="S117" s="100"/>
      <c r="T117" s="100"/>
      <c r="U117" s="100"/>
      <c r="V117" s="100"/>
      <c r="W117" s="100"/>
      <c r="X117" s="100"/>
      <c r="Y117" s="100"/>
      <c r="Z117" s="100"/>
    </row>
    <row r="118" spans="1:26" s="101" customFormat="1" x14ac:dyDescent="0.25">
      <c r="A118" s="47">
        <f t="shared" si="3"/>
        <v>5</v>
      </c>
      <c r="B118" s="102"/>
      <c r="C118" s="103"/>
      <c r="D118" s="102"/>
      <c r="E118" s="155"/>
      <c r="F118" s="98"/>
      <c r="G118" s="98"/>
      <c r="H118" s="98"/>
      <c r="I118" s="99"/>
      <c r="J118" s="99"/>
      <c r="K118" s="99"/>
      <c r="L118" s="99"/>
      <c r="M118" s="90"/>
      <c r="N118" s="90"/>
      <c r="O118" s="27"/>
      <c r="P118" s="27"/>
      <c r="Q118" s="116"/>
      <c r="R118" s="100"/>
      <c r="S118" s="100"/>
      <c r="T118" s="100"/>
      <c r="U118" s="100"/>
      <c r="V118" s="100"/>
      <c r="W118" s="100"/>
      <c r="X118" s="100"/>
      <c r="Y118" s="100"/>
      <c r="Z118" s="100"/>
    </row>
    <row r="119" spans="1:26" s="101" customFormat="1" x14ac:dyDescent="0.25">
      <c r="A119" s="47"/>
      <c r="B119" s="50" t="s">
        <v>16</v>
      </c>
      <c r="C119" s="103"/>
      <c r="D119" s="102"/>
      <c r="E119" s="155"/>
      <c r="F119" s="98"/>
      <c r="G119" s="98"/>
      <c r="H119" s="98"/>
      <c r="I119" s="99"/>
      <c r="J119" s="99"/>
      <c r="K119" s="104">
        <f t="shared" ref="K119:N119" si="4">SUM(K111:K118)</f>
        <v>12.233333333333333</v>
      </c>
      <c r="L119" s="104">
        <f t="shared" si="4"/>
        <v>0</v>
      </c>
      <c r="M119" s="114">
        <f t="shared" si="4"/>
        <v>350</v>
      </c>
      <c r="N119" s="104">
        <f t="shared" si="4"/>
        <v>0</v>
      </c>
      <c r="O119" s="27"/>
      <c r="P119" s="27"/>
      <c r="Q119" s="117"/>
    </row>
    <row r="120" spans="1:26" x14ac:dyDescent="0.25">
      <c r="B120" s="30"/>
      <c r="C120" s="30"/>
      <c r="D120" s="30"/>
      <c r="E120" s="31"/>
      <c r="F120" s="30"/>
      <c r="G120" s="30"/>
      <c r="H120" s="30"/>
      <c r="I120" s="30"/>
      <c r="J120" s="30"/>
      <c r="K120" s="30"/>
      <c r="L120" s="30"/>
      <c r="M120" s="30"/>
      <c r="N120" s="30"/>
      <c r="O120" s="30"/>
      <c r="P120" s="30"/>
    </row>
    <row r="121" spans="1:26" ht="18.75" x14ac:dyDescent="0.25">
      <c r="B121" s="59" t="s">
        <v>32</v>
      </c>
      <c r="C121" s="73" t="s">
        <v>2189</v>
      </c>
      <c r="H121" s="32"/>
      <c r="I121" s="32"/>
      <c r="J121" s="32"/>
      <c r="K121" s="32"/>
      <c r="L121" s="32"/>
      <c r="M121" s="32"/>
      <c r="N121" s="30"/>
      <c r="O121" s="30"/>
      <c r="P121" s="30"/>
    </row>
    <row r="123" spans="1:26" ht="15.75" thickBot="1" x14ac:dyDescent="0.3"/>
    <row r="124" spans="1:26" ht="37.15" customHeight="1" thickBot="1" x14ac:dyDescent="0.3">
      <c r="B124" s="76" t="s">
        <v>47</v>
      </c>
      <c r="C124" s="77" t="s">
        <v>48</v>
      </c>
      <c r="D124" s="76" t="s">
        <v>49</v>
      </c>
      <c r="E124" s="77" t="s">
        <v>53</v>
      </c>
    </row>
    <row r="125" spans="1:26" ht="41.45" customHeight="1" x14ac:dyDescent="0.25">
      <c r="B125" s="67" t="s">
        <v>86</v>
      </c>
      <c r="C125" s="70">
        <v>20</v>
      </c>
      <c r="D125" s="70">
        <v>0</v>
      </c>
      <c r="E125" s="467">
        <v>0</v>
      </c>
    </row>
    <row r="126" spans="1:26" x14ac:dyDescent="0.25">
      <c r="B126" s="67" t="s">
        <v>87</v>
      </c>
      <c r="C126" s="374">
        <v>30</v>
      </c>
      <c r="D126" s="367">
        <v>0</v>
      </c>
      <c r="E126" s="468"/>
    </row>
    <row r="127" spans="1:26" ht="15.75" thickBot="1" x14ac:dyDescent="0.3">
      <c r="B127" s="67" t="s">
        <v>88</v>
      </c>
      <c r="C127" s="72">
        <v>40</v>
      </c>
      <c r="D127" s="72">
        <v>0</v>
      </c>
      <c r="E127" s="469"/>
    </row>
    <row r="129" spans="2:18" ht="15.75" thickBot="1" x14ac:dyDescent="0.3"/>
    <row r="130" spans="2:18" ht="27" thickBot="1" x14ac:dyDescent="0.3">
      <c r="B130" s="449" t="s">
        <v>50</v>
      </c>
      <c r="C130" s="450"/>
      <c r="D130" s="450"/>
      <c r="E130" s="450"/>
      <c r="F130" s="450"/>
      <c r="G130" s="450"/>
      <c r="H130" s="450"/>
      <c r="I130" s="450"/>
      <c r="J130" s="450"/>
      <c r="K130" s="450"/>
      <c r="L130" s="450"/>
      <c r="M130" s="450"/>
      <c r="N130" s="451"/>
    </row>
    <row r="132" spans="2:18" ht="76.5" customHeight="1" x14ac:dyDescent="0.25">
      <c r="B132" s="108" t="s">
        <v>0</v>
      </c>
      <c r="C132" s="108" t="s">
        <v>39</v>
      </c>
      <c r="D132" s="108" t="s">
        <v>40</v>
      </c>
      <c r="E132" s="108" t="s">
        <v>78</v>
      </c>
      <c r="F132" s="108" t="s">
        <v>80</v>
      </c>
      <c r="G132" s="108" t="s">
        <v>81</v>
      </c>
      <c r="H132" s="108" t="s">
        <v>82</v>
      </c>
      <c r="I132" s="108" t="s">
        <v>79</v>
      </c>
      <c r="J132" s="452" t="s">
        <v>83</v>
      </c>
      <c r="K132" s="453"/>
      <c r="L132" s="454"/>
      <c r="M132" s="108" t="s">
        <v>84</v>
      </c>
      <c r="N132" s="108" t="s">
        <v>41</v>
      </c>
      <c r="O132" s="108" t="s">
        <v>42</v>
      </c>
      <c r="P132" s="452" t="s">
        <v>3</v>
      </c>
      <c r="Q132" s="454"/>
    </row>
    <row r="133" spans="2:18" ht="60.75" customHeight="1" x14ac:dyDescent="0.25">
      <c r="B133" s="190" t="s">
        <v>510</v>
      </c>
      <c r="C133" s="273"/>
      <c r="D133" s="191"/>
      <c r="E133" s="191"/>
      <c r="F133" s="191"/>
      <c r="G133" s="191"/>
      <c r="H133" s="191"/>
      <c r="I133" s="4"/>
      <c r="J133" s="191" t="s">
        <v>482</v>
      </c>
      <c r="K133" s="144" t="s">
        <v>527</v>
      </c>
      <c r="L133" s="4" t="s">
        <v>528</v>
      </c>
      <c r="M133" s="367"/>
      <c r="N133" s="367"/>
      <c r="O133" s="367"/>
      <c r="P133" s="460" t="s">
        <v>2190</v>
      </c>
      <c r="Q133" s="460"/>
      <c r="R133" s="95"/>
    </row>
    <row r="134" spans="2:18" ht="60.75" customHeight="1" x14ac:dyDescent="0.25">
      <c r="B134" s="190" t="s">
        <v>92</v>
      </c>
      <c r="C134" s="273"/>
      <c r="D134" s="191"/>
      <c r="E134" s="191"/>
      <c r="F134" s="191"/>
      <c r="G134" s="191"/>
      <c r="H134" s="191"/>
      <c r="I134" s="4"/>
      <c r="J134" s="191"/>
      <c r="K134" s="144"/>
      <c r="L134" s="4"/>
      <c r="M134" s="367"/>
      <c r="N134" s="367"/>
      <c r="O134" s="367"/>
      <c r="P134" s="457"/>
      <c r="Q134" s="458"/>
      <c r="R134" s="95"/>
    </row>
    <row r="135" spans="2:18" ht="33.6" customHeight="1" x14ac:dyDescent="0.25">
      <c r="B135" s="190" t="s">
        <v>93</v>
      </c>
      <c r="C135" s="273"/>
      <c r="D135" s="191"/>
      <c r="E135" s="191"/>
      <c r="F135" s="191"/>
      <c r="G135" s="191"/>
      <c r="H135" s="191"/>
      <c r="I135" s="4"/>
      <c r="J135" s="191"/>
      <c r="K135" s="4"/>
      <c r="L135" s="4"/>
      <c r="M135" s="367"/>
      <c r="N135" s="367"/>
      <c r="O135" s="367"/>
      <c r="P135" s="463"/>
      <c r="Q135" s="463"/>
      <c r="R135" s="95"/>
    </row>
    <row r="138" spans="2:18" ht="15.75" thickBot="1" x14ac:dyDescent="0.3"/>
    <row r="139" spans="2:18" ht="54" customHeight="1" x14ac:dyDescent="0.25">
      <c r="B139" s="112" t="s">
        <v>33</v>
      </c>
      <c r="C139" s="112" t="s">
        <v>47</v>
      </c>
      <c r="D139" s="108" t="s">
        <v>48</v>
      </c>
      <c r="E139" s="112" t="s">
        <v>49</v>
      </c>
      <c r="F139" s="77" t="s">
        <v>54</v>
      </c>
      <c r="G139" s="82"/>
    </row>
    <row r="140" spans="2:18" ht="120.75" customHeight="1" x14ac:dyDescent="0.2">
      <c r="B140" s="470" t="s">
        <v>51</v>
      </c>
      <c r="C140" s="6" t="s">
        <v>89</v>
      </c>
      <c r="D140" s="367">
        <v>25</v>
      </c>
      <c r="E140" s="367"/>
      <c r="F140" s="471"/>
      <c r="G140" s="83"/>
    </row>
    <row r="141" spans="2:18" ht="76.150000000000006" customHeight="1" x14ac:dyDescent="0.2">
      <c r="B141" s="470"/>
      <c r="C141" s="6" t="s">
        <v>90</v>
      </c>
      <c r="D141" s="372">
        <v>25</v>
      </c>
      <c r="E141" s="367"/>
      <c r="F141" s="472"/>
      <c r="G141" s="83"/>
    </row>
    <row r="142" spans="2:18" ht="69" customHeight="1" x14ac:dyDescent="0.2">
      <c r="B142" s="470"/>
      <c r="C142" s="6" t="s">
        <v>91</v>
      </c>
      <c r="D142" s="367">
        <v>10</v>
      </c>
      <c r="E142" s="367"/>
      <c r="F142" s="473"/>
      <c r="G142" s="83"/>
    </row>
    <row r="143" spans="2:18" x14ac:dyDescent="0.25">
      <c r="C143" s="92"/>
    </row>
    <row r="146" spans="2:5" x14ac:dyDescent="0.25">
      <c r="B146" s="110" t="s">
        <v>55</v>
      </c>
    </row>
    <row r="149" spans="2:5" x14ac:dyDescent="0.25">
      <c r="B149" s="113" t="s">
        <v>33</v>
      </c>
      <c r="C149" s="113" t="s">
        <v>56</v>
      </c>
      <c r="D149" s="112" t="s">
        <v>49</v>
      </c>
      <c r="E149" s="112" t="s">
        <v>16</v>
      </c>
    </row>
    <row r="150" spans="2:5" ht="28.5" x14ac:dyDescent="0.25">
      <c r="B150" s="93" t="s">
        <v>57</v>
      </c>
      <c r="C150" s="94">
        <v>40</v>
      </c>
      <c r="D150" s="367"/>
      <c r="E150" s="446">
        <f>+D150+D151</f>
        <v>0</v>
      </c>
    </row>
    <row r="151" spans="2:5" ht="42.75" x14ac:dyDescent="0.25">
      <c r="B151" s="93" t="s">
        <v>58</v>
      </c>
      <c r="C151" s="94">
        <v>60</v>
      </c>
      <c r="D151" s="367">
        <f>+F140</f>
        <v>0</v>
      </c>
      <c r="E151" s="447"/>
    </row>
  </sheetData>
  <mergeCells count="48">
    <mergeCell ref="B140:B142"/>
    <mergeCell ref="F140:F142"/>
    <mergeCell ref="E150:E151"/>
    <mergeCell ref="B130:N130"/>
    <mergeCell ref="J132:L132"/>
    <mergeCell ref="P132:Q132"/>
    <mergeCell ref="P133:Q133"/>
    <mergeCell ref="P134:Q134"/>
    <mergeCell ref="P135:Q135"/>
    <mergeCell ref="B97:N97"/>
    <mergeCell ref="D100:E100"/>
    <mergeCell ref="D101:E101"/>
    <mergeCell ref="B104:P104"/>
    <mergeCell ref="B107:N107"/>
    <mergeCell ref="E125:E127"/>
    <mergeCell ref="P92:Q92"/>
    <mergeCell ref="O72:P72"/>
    <mergeCell ref="O73:P73"/>
    <mergeCell ref="O74:P74"/>
    <mergeCell ref="O75:P75"/>
    <mergeCell ref="P87:Q87"/>
    <mergeCell ref="P88:Q88"/>
    <mergeCell ref="P89:Q89"/>
    <mergeCell ref="P90:Q90"/>
    <mergeCell ref="P91:Q91"/>
    <mergeCell ref="B81:N81"/>
    <mergeCell ref="J86:L86"/>
    <mergeCell ref="P86:Q86"/>
    <mergeCell ref="C63:N63"/>
    <mergeCell ref="B65:N65"/>
    <mergeCell ref="O68:P68"/>
    <mergeCell ref="O69:P69"/>
    <mergeCell ref="O70:P70"/>
    <mergeCell ref="O71:P7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36"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855</v>
      </c>
      <c r="D6" s="439"/>
      <c r="E6" s="439"/>
      <c r="F6" s="439"/>
      <c r="G6" s="439"/>
      <c r="H6" s="439"/>
      <c r="I6" s="439"/>
      <c r="J6" s="439"/>
      <c r="K6" s="439"/>
      <c r="L6" s="439"/>
      <c r="M6" s="439"/>
      <c r="N6" s="440"/>
    </row>
    <row r="7" spans="2:16" ht="16.5" thickBot="1" x14ac:dyDescent="0.3">
      <c r="B7" s="12" t="s">
        <v>5</v>
      </c>
      <c r="C7" s="439" t="s">
        <v>856</v>
      </c>
      <c r="D7" s="439"/>
      <c r="E7" s="439"/>
      <c r="F7" s="439"/>
      <c r="G7" s="439"/>
      <c r="H7" s="439"/>
      <c r="I7" s="439"/>
      <c r="J7" s="439"/>
      <c r="K7" s="439"/>
      <c r="L7" s="439"/>
      <c r="M7" s="439"/>
      <c r="N7" s="440"/>
    </row>
    <row r="8" spans="2:16" ht="16.5" thickBot="1" x14ac:dyDescent="0.3">
      <c r="B8" s="12" t="s">
        <v>6</v>
      </c>
      <c r="C8" s="439" t="s">
        <v>857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4</v>
      </c>
      <c r="E15" s="36">
        <v>910490516</v>
      </c>
      <c r="F15" s="212">
        <v>436</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910490516</v>
      </c>
      <c r="F22" s="212">
        <f>SUM(F15:F21)</f>
        <v>436</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348.8</v>
      </c>
      <c r="D24" s="42"/>
      <c r="E24" s="45">
        <f>E22</f>
        <v>910490516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102" t="s">
        <v>858</v>
      </c>
      <c r="C49" s="102" t="s">
        <v>736</v>
      </c>
      <c r="D49" s="102" t="s">
        <v>260</v>
      </c>
      <c r="E49" s="124">
        <v>2130852</v>
      </c>
      <c r="F49" s="98" t="s">
        <v>95</v>
      </c>
      <c r="G49" s="115"/>
      <c r="H49" s="105">
        <v>41351</v>
      </c>
      <c r="I49" s="105">
        <v>41453</v>
      </c>
      <c r="J49" s="155" t="s">
        <v>96</v>
      </c>
      <c r="K49" s="155">
        <f>(I49-H49)/30</f>
        <v>3.4</v>
      </c>
      <c r="L49" s="99"/>
      <c r="M49" s="155">
        <v>700</v>
      </c>
      <c r="N49" s="155"/>
      <c r="O49" s="27"/>
      <c r="P49" s="27"/>
      <c r="Q49" s="116"/>
      <c r="R49" s="100"/>
      <c r="S49" s="100"/>
      <c r="T49" s="100"/>
      <c r="U49" s="100"/>
      <c r="V49" s="100"/>
      <c r="W49" s="100"/>
      <c r="X49" s="100"/>
      <c r="Y49" s="100"/>
      <c r="Z49" s="100"/>
    </row>
    <row r="50" spans="1:26" s="101" customFormat="1" x14ac:dyDescent="0.25">
      <c r="A50" s="47">
        <f>+A49+1</f>
        <v>2</v>
      </c>
      <c r="B50" s="102"/>
      <c r="C50" s="102"/>
      <c r="D50" s="102"/>
      <c r="E50" s="124"/>
      <c r="F50" s="98"/>
      <c r="G50" s="98"/>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3.4</v>
      </c>
      <c r="L57" s="104">
        <f t="shared" si="1"/>
        <v>0</v>
      </c>
      <c r="M57" s="114">
        <f t="shared" si="1"/>
        <v>700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3.4</v>
      </c>
      <c r="D61" s="58"/>
      <c r="E61" s="58" t="s">
        <v>110</v>
      </c>
      <c r="F61" s="32"/>
      <c r="G61" s="32"/>
      <c r="H61" s="32"/>
      <c r="I61" s="32"/>
      <c r="J61" s="32"/>
      <c r="K61" s="32"/>
      <c r="L61" s="32"/>
      <c r="M61" s="32"/>
    </row>
    <row r="62" spans="1:26" s="30" customFormat="1" ht="30" customHeight="1" x14ac:dyDescent="0.25">
      <c r="B62" s="59" t="s">
        <v>25</v>
      </c>
      <c r="C62" s="60">
        <f>+M57</f>
        <v>700</v>
      </c>
      <c r="D62" s="58"/>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t="s">
        <v>874</v>
      </c>
      <c r="E69" s="190">
        <v>436</v>
      </c>
      <c r="F69" s="190"/>
      <c r="G69" s="190"/>
      <c r="H69" s="190"/>
      <c r="I69" s="190" t="s">
        <v>95</v>
      </c>
      <c r="J69" s="190"/>
      <c r="K69" s="190"/>
      <c r="L69" s="190"/>
      <c r="M69" s="190"/>
      <c r="N69" s="190"/>
      <c r="O69" s="460"/>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0" t="s">
        <v>860</v>
      </c>
      <c r="Q87" s="460"/>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21" customHeight="1" x14ac:dyDescent="0.25">
      <c r="A105" s="47">
        <v>1</v>
      </c>
      <c r="B105" s="102"/>
      <c r="C105" s="102"/>
      <c r="D105" s="102"/>
      <c r="E105" s="155"/>
      <c r="F105" s="105"/>
      <c r="G105" s="115"/>
      <c r="H105" s="105"/>
      <c r="I105" s="105"/>
      <c r="J105" s="105"/>
      <c r="K105" s="155"/>
      <c r="L105" s="99"/>
      <c r="M105" s="155"/>
      <c r="N105" s="90"/>
      <c r="O105" s="27"/>
      <c r="P105" s="27"/>
      <c r="R105" s="100"/>
      <c r="S105" s="100"/>
      <c r="T105" s="100"/>
      <c r="U105" s="100"/>
      <c r="V105" s="100"/>
      <c r="W105" s="100"/>
      <c r="X105" s="100"/>
      <c r="Y105" s="100"/>
      <c r="Z105" s="100"/>
    </row>
    <row r="106" spans="1:26" s="101" customFormat="1" x14ac:dyDescent="0.25">
      <c r="A106" s="47">
        <f>+A105+1</f>
        <v>2</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190"/>
      <c r="E127" s="3"/>
      <c r="F127" s="190"/>
      <c r="G127" s="190"/>
      <c r="H127" s="3"/>
      <c r="I127" s="5"/>
      <c r="J127" s="1"/>
      <c r="K127" s="86"/>
      <c r="L127" s="85"/>
      <c r="M127" s="109"/>
      <c r="N127" s="109"/>
      <c r="O127" s="109"/>
      <c r="P127" s="116" t="s">
        <v>861</v>
      </c>
      <c r="Q127" s="197"/>
    </row>
    <row r="128" spans="1:17" ht="60.75" customHeight="1" x14ac:dyDescent="0.25">
      <c r="B128" s="190" t="s">
        <v>92</v>
      </c>
      <c r="C128" s="190"/>
      <c r="D128" s="190"/>
      <c r="E128" s="3"/>
      <c r="F128" s="190"/>
      <c r="G128" s="190"/>
      <c r="H128" s="3"/>
      <c r="I128" s="5"/>
      <c r="J128" s="1"/>
      <c r="K128" s="86"/>
      <c r="L128" s="85"/>
      <c r="M128" s="109"/>
      <c r="N128" s="109"/>
      <c r="O128" s="109"/>
      <c r="P128" s="461"/>
      <c r="Q128" s="462"/>
    </row>
    <row r="129" spans="2:17" ht="33.6" customHeight="1" x14ac:dyDescent="0.25">
      <c r="B129" s="190" t="s">
        <v>93</v>
      </c>
      <c r="C129" s="190"/>
      <c r="D129" s="190"/>
      <c r="E129" s="3"/>
      <c r="F129" s="3"/>
      <c r="G129" s="190"/>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0</v>
      </c>
      <c r="F134" s="471">
        <f>E134+E135+E136</f>
        <v>0</v>
      </c>
      <c r="G134" s="83"/>
    </row>
    <row r="135" spans="2:17" ht="76.150000000000006" customHeight="1" x14ac:dyDescent="0.2">
      <c r="B135" s="470"/>
      <c r="C135" s="6" t="s">
        <v>90</v>
      </c>
      <c r="D135" s="197">
        <v>25</v>
      </c>
      <c r="E135" s="193">
        <v>0</v>
      </c>
      <c r="F135" s="472"/>
      <c r="G135" s="83"/>
    </row>
    <row r="136" spans="2:17" ht="69" customHeight="1" x14ac:dyDescent="0.2">
      <c r="B136" s="470"/>
      <c r="C136" s="6" t="s">
        <v>91</v>
      </c>
      <c r="D136" s="193">
        <v>10</v>
      </c>
      <c r="E136" s="193">
        <v>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v>0</v>
      </c>
    </row>
    <row r="145" spans="2:5" ht="42.75" x14ac:dyDescent="0.25">
      <c r="B145" s="93" t="s">
        <v>58</v>
      </c>
      <c r="C145" s="94">
        <v>60</v>
      </c>
      <c r="D145" s="193">
        <v>0</v>
      </c>
      <c r="E145" s="447"/>
    </row>
  </sheetData>
  <mergeCells count="43">
    <mergeCell ref="P129:Q129"/>
    <mergeCell ref="B134:B136"/>
    <mergeCell ref="F134:F136"/>
    <mergeCell ref="E144:E145"/>
    <mergeCell ref="B101:N101"/>
    <mergeCell ref="E119:E121"/>
    <mergeCell ref="B124:N124"/>
    <mergeCell ref="J126:L126"/>
    <mergeCell ref="P126:Q126"/>
    <mergeCell ref="P128:Q128"/>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C130"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855</v>
      </c>
      <c r="D6" s="439"/>
      <c r="E6" s="439"/>
      <c r="F6" s="439"/>
      <c r="G6" s="439"/>
      <c r="H6" s="439"/>
      <c r="I6" s="439"/>
      <c r="J6" s="439"/>
      <c r="K6" s="439"/>
      <c r="L6" s="439"/>
      <c r="M6" s="439"/>
      <c r="N6" s="440"/>
    </row>
    <row r="7" spans="2:16" ht="16.5" thickBot="1" x14ac:dyDescent="0.3">
      <c r="B7" s="12" t="s">
        <v>5</v>
      </c>
      <c r="C7" s="439" t="s">
        <v>856</v>
      </c>
      <c r="D7" s="439"/>
      <c r="E7" s="439"/>
      <c r="F7" s="439"/>
      <c r="G7" s="439"/>
      <c r="H7" s="439"/>
      <c r="I7" s="439"/>
      <c r="J7" s="439"/>
      <c r="K7" s="439"/>
      <c r="L7" s="439"/>
      <c r="M7" s="439"/>
      <c r="N7" s="440"/>
    </row>
    <row r="8" spans="2:16" ht="16.5" thickBot="1" x14ac:dyDescent="0.3">
      <c r="B8" s="12" t="s">
        <v>6</v>
      </c>
      <c r="C8" s="439" t="s">
        <v>857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2</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2</v>
      </c>
      <c r="E15" s="36">
        <v>1252968600</v>
      </c>
      <c r="F15" s="212">
        <v>600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856</v>
      </c>
      <c r="C49" s="102" t="s">
        <v>856</v>
      </c>
      <c r="D49" s="102" t="s">
        <v>189</v>
      </c>
      <c r="E49" s="124">
        <v>527</v>
      </c>
      <c r="F49" s="98" t="s">
        <v>95</v>
      </c>
      <c r="G49" s="115"/>
      <c r="H49" s="105">
        <v>41262</v>
      </c>
      <c r="I49" s="105">
        <v>41851</v>
      </c>
      <c r="J49" s="155" t="s">
        <v>96</v>
      </c>
      <c r="K49" s="155">
        <f>(I49-H49)/30</f>
        <v>19.633333333333333</v>
      </c>
      <c r="L49" s="99"/>
      <c r="M49" s="155">
        <v>564</v>
      </c>
      <c r="N49" s="155"/>
      <c r="O49" s="27"/>
      <c r="P49" s="27"/>
      <c r="Q49" s="116"/>
      <c r="R49" s="100"/>
      <c r="S49" s="100"/>
      <c r="T49" s="100"/>
      <c r="U49" s="100"/>
      <c r="V49" s="100"/>
      <c r="W49" s="100"/>
      <c r="X49" s="100"/>
      <c r="Y49" s="100"/>
      <c r="Z49" s="100"/>
    </row>
    <row r="50" spans="1:26" s="101" customFormat="1" x14ac:dyDescent="0.25">
      <c r="A50" s="47">
        <f>+A49+1</f>
        <v>2</v>
      </c>
      <c r="B50" s="102"/>
      <c r="C50" s="102"/>
      <c r="D50" s="102"/>
      <c r="E50" s="124"/>
      <c r="F50" s="98"/>
      <c r="G50" s="98"/>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19.633333333333333</v>
      </c>
      <c r="L57" s="104">
        <f t="shared" si="1"/>
        <v>0</v>
      </c>
      <c r="M57" s="114">
        <f t="shared" si="1"/>
        <v>564</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19.633333333333333</v>
      </c>
      <c r="D61" s="58"/>
      <c r="E61" s="58" t="s">
        <v>110</v>
      </c>
      <c r="F61" s="32"/>
      <c r="G61" s="32"/>
      <c r="H61" s="32"/>
      <c r="I61" s="32"/>
      <c r="J61" s="32"/>
      <c r="K61" s="32"/>
      <c r="L61" s="32"/>
      <c r="M61" s="32"/>
    </row>
    <row r="62" spans="1:26" s="30" customFormat="1" ht="30" customHeight="1" x14ac:dyDescent="0.25">
      <c r="B62" s="59" t="s">
        <v>25</v>
      </c>
      <c r="C62" s="60">
        <f>+M57</f>
        <v>564</v>
      </c>
      <c r="D62" s="58"/>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t="s">
        <v>875</v>
      </c>
      <c r="E69" s="190">
        <v>600</v>
      </c>
      <c r="F69" s="190"/>
      <c r="G69" s="190"/>
      <c r="H69" s="190"/>
      <c r="I69" s="190" t="s">
        <v>95</v>
      </c>
      <c r="J69" s="190"/>
      <c r="K69" s="190"/>
      <c r="L69" s="190"/>
      <c r="M69" s="190"/>
      <c r="N69" s="190"/>
      <c r="O69" s="460"/>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0" t="s">
        <v>860</v>
      </c>
      <c r="Q87" s="460"/>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21" customHeight="1" x14ac:dyDescent="0.25">
      <c r="A105" s="47">
        <v>1</v>
      </c>
      <c r="B105" s="102"/>
      <c r="C105" s="102"/>
      <c r="D105" s="102"/>
      <c r="E105" s="155"/>
      <c r="F105" s="105"/>
      <c r="G105" s="115"/>
      <c r="H105" s="105"/>
      <c r="I105" s="105"/>
      <c r="J105" s="105"/>
      <c r="K105" s="155"/>
      <c r="L105" s="99"/>
      <c r="M105" s="155"/>
      <c r="N105" s="90"/>
      <c r="O105" s="27"/>
      <c r="P105" s="27"/>
      <c r="R105" s="100"/>
      <c r="S105" s="100"/>
      <c r="T105" s="100"/>
      <c r="U105" s="100"/>
      <c r="V105" s="100"/>
      <c r="W105" s="100"/>
      <c r="X105" s="100"/>
      <c r="Y105" s="100"/>
      <c r="Z105" s="100"/>
    </row>
    <row r="106" spans="1:26" s="101" customFormat="1" x14ac:dyDescent="0.25">
      <c r="A106" s="47">
        <f>+A105+1</f>
        <v>2</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190"/>
      <c r="E127" s="3"/>
      <c r="F127" s="190"/>
      <c r="G127" s="190"/>
      <c r="H127" s="3"/>
      <c r="I127" s="5"/>
      <c r="J127" s="1"/>
      <c r="K127" s="86"/>
      <c r="L127" s="85"/>
      <c r="M127" s="109"/>
      <c r="N127" s="109"/>
      <c r="O127" s="109"/>
      <c r="P127" s="116" t="s">
        <v>861</v>
      </c>
      <c r="Q127" s="197"/>
    </row>
    <row r="128" spans="1:17" ht="60.75" customHeight="1" x14ac:dyDescent="0.25">
      <c r="B128" s="190" t="s">
        <v>92</v>
      </c>
      <c r="C128" s="190"/>
      <c r="D128" s="190"/>
      <c r="E128" s="3"/>
      <c r="F128" s="190"/>
      <c r="G128" s="190"/>
      <c r="H128" s="3"/>
      <c r="I128" s="5"/>
      <c r="J128" s="1"/>
      <c r="K128" s="86"/>
      <c r="L128" s="85"/>
      <c r="M128" s="109"/>
      <c r="N128" s="109"/>
      <c r="O128" s="109"/>
      <c r="P128" s="461"/>
      <c r="Q128" s="462"/>
    </row>
    <row r="129" spans="2:17" ht="33.6" customHeight="1" x14ac:dyDescent="0.25">
      <c r="B129" s="190" t="s">
        <v>93</v>
      </c>
      <c r="C129" s="190"/>
      <c r="D129" s="190"/>
      <c r="E129" s="3"/>
      <c r="F129" s="3"/>
      <c r="G129" s="190"/>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0</v>
      </c>
      <c r="F134" s="471">
        <f>E134+E135+E136</f>
        <v>0</v>
      </c>
      <c r="G134" s="83"/>
    </row>
    <row r="135" spans="2:17" ht="76.150000000000006" customHeight="1" x14ac:dyDescent="0.2">
      <c r="B135" s="470"/>
      <c r="C135" s="6" t="s">
        <v>90</v>
      </c>
      <c r="D135" s="197">
        <v>25</v>
      </c>
      <c r="E135" s="193">
        <v>0</v>
      </c>
      <c r="F135" s="472"/>
      <c r="G135" s="83"/>
    </row>
    <row r="136" spans="2:17" ht="69" customHeight="1" x14ac:dyDescent="0.2">
      <c r="B136" s="470"/>
      <c r="C136" s="6" t="s">
        <v>91</v>
      </c>
      <c r="D136" s="193">
        <v>10</v>
      </c>
      <c r="E136" s="193">
        <v>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v>0</v>
      </c>
    </row>
    <row r="145" spans="2:5" ht="42.75" x14ac:dyDescent="0.25">
      <c r="B145" s="93" t="s">
        <v>58</v>
      </c>
      <c r="C145" s="94">
        <v>60</v>
      </c>
      <c r="D145" s="193">
        <v>0</v>
      </c>
      <c r="E145" s="447"/>
    </row>
  </sheetData>
  <mergeCells count="43">
    <mergeCell ref="P129:Q129"/>
    <mergeCell ref="B134:B136"/>
    <mergeCell ref="F134:F136"/>
    <mergeCell ref="E144:E145"/>
    <mergeCell ref="B101:N101"/>
    <mergeCell ref="E119:E121"/>
    <mergeCell ref="B124:N124"/>
    <mergeCell ref="J126:L126"/>
    <mergeCell ref="P126:Q126"/>
    <mergeCell ref="P128:Q128"/>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C130"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855</v>
      </c>
      <c r="D6" s="439"/>
      <c r="E6" s="439"/>
      <c r="F6" s="439"/>
      <c r="G6" s="439"/>
      <c r="H6" s="439"/>
      <c r="I6" s="439"/>
      <c r="J6" s="439"/>
      <c r="K6" s="439"/>
      <c r="L6" s="439"/>
      <c r="M6" s="439"/>
      <c r="N6" s="440"/>
    </row>
    <row r="7" spans="2:16" ht="16.5" thickBot="1" x14ac:dyDescent="0.3">
      <c r="B7" s="12" t="s">
        <v>5</v>
      </c>
      <c r="C7" s="439" t="s">
        <v>856</v>
      </c>
      <c r="D7" s="439"/>
      <c r="E7" s="439"/>
      <c r="F7" s="439"/>
      <c r="G7" s="439"/>
      <c r="H7" s="439"/>
      <c r="I7" s="439"/>
      <c r="J7" s="439"/>
      <c r="K7" s="439"/>
      <c r="L7" s="439"/>
      <c r="M7" s="439"/>
      <c r="N7" s="440"/>
    </row>
    <row r="8" spans="2:16" ht="16.5" thickBot="1" x14ac:dyDescent="0.3">
      <c r="B8" s="12" t="s">
        <v>6</v>
      </c>
      <c r="C8" s="439" t="s">
        <v>857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v>
      </c>
      <c r="E15" s="36">
        <v>1207026418</v>
      </c>
      <c r="F15" s="212">
        <v>578</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1207026418</v>
      </c>
      <c r="F22" s="212">
        <f>SUM(F15:F21)</f>
        <v>578</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462.4</v>
      </c>
      <c r="D24" s="42"/>
      <c r="E24" s="45">
        <f>E22</f>
        <v>1207026418</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856</v>
      </c>
      <c r="C49" s="102" t="s">
        <v>856</v>
      </c>
      <c r="D49" s="102" t="s">
        <v>189</v>
      </c>
      <c r="E49" s="124">
        <v>287</v>
      </c>
      <c r="F49" s="98" t="s">
        <v>95</v>
      </c>
      <c r="G49" s="115"/>
      <c r="H49" s="105">
        <v>41527</v>
      </c>
      <c r="I49" s="105">
        <v>41851</v>
      </c>
      <c r="J49" s="155" t="s">
        <v>96</v>
      </c>
      <c r="K49" s="155">
        <f>(I49-H49)/30</f>
        <v>10.8</v>
      </c>
      <c r="L49" s="99"/>
      <c r="M49" s="155">
        <v>700</v>
      </c>
      <c r="N49" s="155"/>
      <c r="O49" s="27"/>
      <c r="P49" s="27"/>
      <c r="Q49" s="116"/>
      <c r="R49" s="100"/>
      <c r="S49" s="100"/>
      <c r="T49" s="100"/>
      <c r="U49" s="100"/>
      <c r="V49" s="100"/>
      <c r="W49" s="100"/>
      <c r="X49" s="100"/>
      <c r="Y49" s="100"/>
      <c r="Z49" s="100"/>
    </row>
    <row r="50" spans="1:26" s="101" customFormat="1" x14ac:dyDescent="0.25">
      <c r="A50" s="47">
        <f>+A49+1</f>
        <v>2</v>
      </c>
      <c r="B50" s="102"/>
      <c r="C50" s="102"/>
      <c r="D50" s="102"/>
      <c r="E50" s="124"/>
      <c r="F50" s="98"/>
      <c r="G50" s="98"/>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10.8</v>
      </c>
      <c r="L57" s="104">
        <f t="shared" si="1"/>
        <v>0</v>
      </c>
      <c r="M57" s="114">
        <f t="shared" si="1"/>
        <v>700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10.8</v>
      </c>
      <c r="D61" s="58"/>
      <c r="E61" s="58" t="s">
        <v>110</v>
      </c>
      <c r="F61" s="32"/>
      <c r="G61" s="32"/>
      <c r="H61" s="32"/>
      <c r="I61" s="32"/>
      <c r="J61" s="32"/>
      <c r="K61" s="32"/>
      <c r="L61" s="32"/>
      <c r="M61" s="32"/>
    </row>
    <row r="62" spans="1:26" s="30" customFormat="1" ht="30" customHeight="1" x14ac:dyDescent="0.25">
      <c r="B62" s="59" t="s">
        <v>25</v>
      </c>
      <c r="C62" s="60">
        <f>+M57</f>
        <v>700</v>
      </c>
      <c r="D62" s="58"/>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201</v>
      </c>
      <c r="C69" s="190" t="s">
        <v>480</v>
      </c>
      <c r="D69" s="190" t="s">
        <v>876</v>
      </c>
      <c r="E69" s="190">
        <v>578</v>
      </c>
      <c r="F69" s="190"/>
      <c r="G69" s="190"/>
      <c r="H69" s="190"/>
      <c r="I69" s="190" t="s">
        <v>95</v>
      </c>
      <c r="J69" s="190"/>
      <c r="K69" s="190"/>
      <c r="L69" s="190"/>
      <c r="M69" s="190"/>
      <c r="N69" s="190"/>
      <c r="O69" s="457"/>
      <c r="P69" s="458"/>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0" t="s">
        <v>860</v>
      </c>
      <c r="Q87" s="460"/>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33.75" customHeight="1" x14ac:dyDescent="0.25">
      <c r="A105" s="47">
        <v>1</v>
      </c>
      <c r="B105" s="102" t="s">
        <v>858</v>
      </c>
      <c r="C105" s="102" t="s">
        <v>867</v>
      </c>
      <c r="D105" s="102" t="s">
        <v>260</v>
      </c>
      <c r="E105" s="124" t="s">
        <v>877</v>
      </c>
      <c r="F105" s="98" t="s">
        <v>95</v>
      </c>
      <c r="G105" s="115"/>
      <c r="H105" s="105">
        <v>41690</v>
      </c>
      <c r="I105" s="105">
        <v>41993</v>
      </c>
      <c r="J105" s="155" t="s">
        <v>96</v>
      </c>
      <c r="K105" s="155">
        <f>(I105-H105)/30</f>
        <v>10.1</v>
      </c>
      <c r="L105" s="99"/>
      <c r="M105" s="155">
        <v>61</v>
      </c>
      <c r="N105" s="155">
        <f>M105*80%</f>
        <v>48.800000000000004</v>
      </c>
      <c r="O105" s="27"/>
      <c r="P105" s="27"/>
      <c r="Q105" s="116" t="s">
        <v>869</v>
      </c>
      <c r="R105" s="100"/>
      <c r="S105" s="100"/>
      <c r="T105" s="100"/>
      <c r="U105" s="100"/>
      <c r="V105" s="100"/>
      <c r="W105" s="100"/>
      <c r="X105" s="100"/>
      <c r="Y105" s="100"/>
      <c r="Z105" s="100"/>
    </row>
    <row r="106" spans="1:26" s="101" customFormat="1" x14ac:dyDescent="0.25">
      <c r="A106" s="47">
        <f>+A105+1</f>
        <v>2</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10.1</v>
      </c>
      <c r="L113" s="104">
        <f t="shared" si="3"/>
        <v>0</v>
      </c>
      <c r="M113" s="114">
        <f t="shared" si="3"/>
        <v>61</v>
      </c>
      <c r="N113" s="104">
        <f t="shared" si="3"/>
        <v>48.800000000000004</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10.1</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190"/>
      <c r="E127" s="3"/>
      <c r="F127" s="190"/>
      <c r="G127" s="190"/>
      <c r="H127" s="3"/>
      <c r="I127" s="5"/>
      <c r="J127" s="1"/>
      <c r="K127" s="86"/>
      <c r="L127" s="85"/>
      <c r="M127" s="109"/>
      <c r="N127" s="109"/>
      <c r="O127" s="109"/>
      <c r="P127" s="460"/>
      <c r="Q127" s="460"/>
    </row>
    <row r="128" spans="1:17" ht="60.75" customHeight="1" x14ac:dyDescent="0.25">
      <c r="B128" s="190" t="s">
        <v>92</v>
      </c>
      <c r="C128" s="190"/>
      <c r="D128" s="190"/>
      <c r="E128" s="3"/>
      <c r="F128" s="190"/>
      <c r="G128" s="190"/>
      <c r="H128" s="3"/>
      <c r="I128" s="5"/>
      <c r="J128" s="1"/>
      <c r="K128" s="86"/>
      <c r="L128" s="85"/>
      <c r="M128" s="109"/>
      <c r="N128" s="109"/>
      <c r="O128" s="109"/>
      <c r="P128" s="461"/>
      <c r="Q128" s="462"/>
    </row>
    <row r="129" spans="2:17" ht="33.6" customHeight="1" x14ac:dyDescent="0.25">
      <c r="B129" s="190" t="s">
        <v>93</v>
      </c>
      <c r="C129" s="190"/>
      <c r="D129" s="190"/>
      <c r="E129" s="3"/>
      <c r="F129" s="3"/>
      <c r="G129" s="190"/>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c r="F134" s="471">
        <f>E134+E135+E136</f>
        <v>0</v>
      </c>
      <c r="G134" s="83"/>
    </row>
    <row r="135" spans="2:17" ht="76.150000000000006" customHeight="1" x14ac:dyDescent="0.2">
      <c r="B135" s="470"/>
      <c r="C135" s="6" t="s">
        <v>90</v>
      </c>
      <c r="D135" s="197">
        <v>25</v>
      </c>
      <c r="E135" s="193"/>
      <c r="F135" s="472"/>
      <c r="G135" s="83"/>
    </row>
    <row r="136" spans="2:17" ht="69" customHeight="1" x14ac:dyDescent="0.2">
      <c r="B136" s="470"/>
      <c r="C136" s="6" t="s">
        <v>91</v>
      </c>
      <c r="D136" s="193">
        <v>10</v>
      </c>
      <c r="E136" s="193"/>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f>+D144+D145</f>
        <v>0</v>
      </c>
    </row>
    <row r="145" spans="2:5" ht="42.75" x14ac:dyDescent="0.25">
      <c r="B145" s="93" t="s">
        <v>58</v>
      </c>
      <c r="C145" s="94">
        <v>60</v>
      </c>
      <c r="D145" s="193">
        <v>0</v>
      </c>
      <c r="E145" s="447"/>
    </row>
  </sheetData>
  <mergeCells count="44">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C127"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855</v>
      </c>
      <c r="D6" s="439"/>
      <c r="E6" s="439"/>
      <c r="F6" s="439"/>
      <c r="G6" s="439"/>
      <c r="H6" s="439"/>
      <c r="I6" s="439"/>
      <c r="J6" s="439"/>
      <c r="K6" s="439"/>
      <c r="L6" s="439"/>
      <c r="M6" s="439"/>
      <c r="N6" s="440"/>
    </row>
    <row r="7" spans="2:16" ht="16.5" thickBot="1" x14ac:dyDescent="0.3">
      <c r="B7" s="12" t="s">
        <v>5</v>
      </c>
      <c r="C7" s="439" t="s">
        <v>856</v>
      </c>
      <c r="D7" s="439"/>
      <c r="E7" s="439"/>
      <c r="F7" s="439"/>
      <c r="G7" s="439"/>
      <c r="H7" s="439"/>
      <c r="I7" s="439"/>
      <c r="J7" s="439"/>
      <c r="K7" s="439"/>
      <c r="L7" s="439"/>
      <c r="M7" s="439"/>
      <c r="N7" s="440"/>
    </row>
    <row r="8" spans="2:16" ht="16.5" thickBot="1" x14ac:dyDescent="0.3">
      <c r="B8" s="12" t="s">
        <v>6</v>
      </c>
      <c r="C8" s="439" t="s">
        <v>857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21</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21</v>
      </c>
      <c r="E15" s="36">
        <v>758750200</v>
      </c>
      <c r="F15" s="212">
        <v>260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758750200</v>
      </c>
      <c r="F22" s="212">
        <f>SUM(F15:F21)</f>
        <v>260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208</v>
      </c>
      <c r="D24" s="42"/>
      <c r="E24" s="45">
        <f>E22</f>
        <v>758750200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90" x14ac:dyDescent="0.25">
      <c r="A49" s="47">
        <v>1</v>
      </c>
      <c r="B49" s="102" t="s">
        <v>856</v>
      </c>
      <c r="C49" s="102" t="s">
        <v>856</v>
      </c>
      <c r="D49" s="102" t="s">
        <v>189</v>
      </c>
      <c r="E49" s="124">
        <v>528</v>
      </c>
      <c r="F49" s="98" t="s">
        <v>95</v>
      </c>
      <c r="G49" s="115"/>
      <c r="H49" s="105">
        <v>41288</v>
      </c>
      <c r="I49" s="105">
        <v>41912</v>
      </c>
      <c r="J49" s="155" t="s">
        <v>96</v>
      </c>
      <c r="K49" s="155">
        <f>(I49-H49)/30</f>
        <v>20.8</v>
      </c>
      <c r="L49" s="99"/>
      <c r="M49" s="155">
        <v>473</v>
      </c>
      <c r="N49" s="155">
        <f>M49*80%</f>
        <v>378.40000000000003</v>
      </c>
      <c r="O49" s="27"/>
      <c r="P49" s="27"/>
      <c r="Q49" s="116" t="s">
        <v>862</v>
      </c>
      <c r="R49" s="100"/>
      <c r="S49" s="100"/>
      <c r="T49" s="100"/>
      <c r="U49" s="100"/>
      <c r="V49" s="100"/>
      <c r="W49" s="100"/>
      <c r="X49" s="100"/>
      <c r="Y49" s="100"/>
      <c r="Z49" s="100"/>
    </row>
    <row r="50" spans="1:26" s="101" customFormat="1" x14ac:dyDescent="0.25">
      <c r="A50" s="47"/>
      <c r="B50" s="102"/>
      <c r="C50" s="102"/>
      <c r="D50" s="102"/>
      <c r="E50" s="124"/>
      <c r="F50" s="98"/>
      <c r="G50" s="115"/>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1</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2</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20.8</v>
      </c>
      <c r="L57" s="104">
        <f t="shared" si="1"/>
        <v>0</v>
      </c>
      <c r="M57" s="114">
        <f t="shared" si="1"/>
        <v>473</v>
      </c>
      <c r="N57" s="104">
        <f t="shared" si="1"/>
        <v>378.40000000000003</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20.8</v>
      </c>
      <c r="D61" s="58"/>
      <c r="E61" s="200" t="s">
        <v>110</v>
      </c>
      <c r="F61" s="32"/>
      <c r="G61" s="32"/>
      <c r="H61" s="32"/>
      <c r="I61" s="32"/>
      <c r="J61" s="32"/>
      <c r="K61" s="32"/>
      <c r="L61" s="32"/>
      <c r="M61" s="32"/>
    </row>
    <row r="62" spans="1:26" s="30" customFormat="1" ht="30" customHeight="1" x14ac:dyDescent="0.25">
      <c r="B62" s="59" t="s">
        <v>25</v>
      </c>
      <c r="C62" s="60">
        <f>+M57</f>
        <v>473</v>
      </c>
      <c r="D62" s="58"/>
      <c r="E62" s="200"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113</v>
      </c>
      <c r="C69" s="190" t="s">
        <v>114</v>
      </c>
      <c r="D69" s="190" t="s">
        <v>863</v>
      </c>
      <c r="E69" s="190">
        <v>120</v>
      </c>
      <c r="F69" s="190"/>
      <c r="G69" s="190" t="s">
        <v>95</v>
      </c>
      <c r="H69" s="190"/>
      <c r="I69" s="190"/>
      <c r="J69" s="190" t="s">
        <v>95</v>
      </c>
      <c r="K69" s="190" t="s">
        <v>95</v>
      </c>
      <c r="L69" s="190" t="s">
        <v>95</v>
      </c>
      <c r="M69" s="190" t="s">
        <v>95</v>
      </c>
      <c r="N69" s="190" t="s">
        <v>95</v>
      </c>
      <c r="O69" s="460"/>
      <c r="P69" s="460"/>
      <c r="Q69" s="109"/>
    </row>
    <row r="70" spans="2:17" x14ac:dyDescent="0.25">
      <c r="B70" s="3" t="s">
        <v>113</v>
      </c>
      <c r="C70" s="190" t="s">
        <v>114</v>
      </c>
      <c r="D70" s="190" t="s">
        <v>864</v>
      </c>
      <c r="E70" s="190">
        <v>60</v>
      </c>
      <c r="F70" s="190"/>
      <c r="G70" s="190" t="s">
        <v>95</v>
      </c>
      <c r="H70" s="190"/>
      <c r="I70" s="190"/>
      <c r="J70" s="190" t="s">
        <v>95</v>
      </c>
      <c r="K70" s="190" t="s">
        <v>95</v>
      </c>
      <c r="L70" s="190" t="s">
        <v>95</v>
      </c>
      <c r="M70" s="190" t="s">
        <v>95</v>
      </c>
      <c r="N70" s="190" t="s">
        <v>95</v>
      </c>
      <c r="O70" s="457"/>
      <c r="P70" s="458"/>
      <c r="Q70" s="109"/>
    </row>
    <row r="71" spans="2:17" x14ac:dyDescent="0.25">
      <c r="B71" s="3" t="s">
        <v>113</v>
      </c>
      <c r="C71" s="190" t="s">
        <v>114</v>
      </c>
      <c r="D71" s="3" t="s">
        <v>865</v>
      </c>
      <c r="E71" s="3">
        <v>80</v>
      </c>
      <c r="F71" s="3"/>
      <c r="G71" s="3" t="s">
        <v>95</v>
      </c>
      <c r="H71" s="3"/>
      <c r="I71" s="3"/>
      <c r="J71" s="3" t="s">
        <v>95</v>
      </c>
      <c r="K71" s="3" t="s">
        <v>95</v>
      </c>
      <c r="L71" s="3" t="s">
        <v>95</v>
      </c>
      <c r="M71" s="3" t="s">
        <v>95</v>
      </c>
      <c r="N71" s="3" t="s">
        <v>95</v>
      </c>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0" t="s">
        <v>860</v>
      </c>
      <c r="Q87" s="460"/>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21" customHeight="1" x14ac:dyDescent="0.25">
      <c r="A105" s="47">
        <v>1</v>
      </c>
      <c r="B105" s="102"/>
      <c r="C105" s="102"/>
      <c r="D105" s="102"/>
      <c r="E105" s="155"/>
      <c r="F105" s="105"/>
      <c r="G105" s="115"/>
      <c r="H105" s="105"/>
      <c r="I105" s="105"/>
      <c r="J105" s="105"/>
      <c r="K105" s="155"/>
      <c r="L105" s="99"/>
      <c r="M105" s="155"/>
      <c r="N105" s="90"/>
      <c r="O105" s="27"/>
      <c r="P105" s="27"/>
      <c r="R105" s="100"/>
      <c r="S105" s="100"/>
      <c r="T105" s="100"/>
      <c r="U105" s="100"/>
      <c r="V105" s="100"/>
      <c r="W105" s="100"/>
      <c r="X105" s="100"/>
      <c r="Y105" s="100"/>
      <c r="Z105" s="100"/>
    </row>
    <row r="106" spans="1:26" s="101" customFormat="1" x14ac:dyDescent="0.25">
      <c r="A106" s="47">
        <f>+A105+1</f>
        <v>2</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190"/>
      <c r="E127" s="3"/>
      <c r="F127" s="190"/>
      <c r="G127" s="190"/>
      <c r="H127" s="3"/>
      <c r="I127" s="5"/>
      <c r="J127" s="1"/>
      <c r="K127" s="86"/>
      <c r="L127" s="85"/>
      <c r="M127" s="109"/>
      <c r="N127" s="109"/>
      <c r="O127" s="109"/>
      <c r="P127" s="116" t="s">
        <v>861</v>
      </c>
      <c r="Q127" s="197"/>
    </row>
    <row r="128" spans="1:17" ht="60.75" customHeight="1" x14ac:dyDescent="0.25">
      <c r="B128" s="190" t="s">
        <v>92</v>
      </c>
      <c r="C128" s="190"/>
      <c r="D128" s="190"/>
      <c r="E128" s="3"/>
      <c r="F128" s="190"/>
      <c r="G128" s="190"/>
      <c r="H128" s="3"/>
      <c r="I128" s="5"/>
      <c r="J128" s="1"/>
      <c r="K128" s="86"/>
      <c r="L128" s="85"/>
      <c r="M128" s="109"/>
      <c r="N128" s="109"/>
      <c r="O128" s="109"/>
      <c r="P128" s="461"/>
      <c r="Q128" s="462"/>
    </row>
    <row r="129" spans="2:17" ht="33.6" customHeight="1" x14ac:dyDescent="0.25">
      <c r="B129" s="190" t="s">
        <v>93</v>
      </c>
      <c r="C129" s="190"/>
      <c r="D129" s="190"/>
      <c r="E129" s="3"/>
      <c r="F129" s="3"/>
      <c r="G129" s="190"/>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0</v>
      </c>
      <c r="F134" s="471">
        <f>E134+E135+E136</f>
        <v>0</v>
      </c>
      <c r="G134" s="83"/>
    </row>
    <row r="135" spans="2:17" ht="76.150000000000006" customHeight="1" x14ac:dyDescent="0.2">
      <c r="B135" s="470"/>
      <c r="C135" s="6" t="s">
        <v>90</v>
      </c>
      <c r="D135" s="197">
        <v>25</v>
      </c>
      <c r="E135" s="193">
        <v>0</v>
      </c>
      <c r="F135" s="472"/>
      <c r="G135" s="83"/>
    </row>
    <row r="136" spans="2:17" ht="69" customHeight="1" x14ac:dyDescent="0.2">
      <c r="B136" s="470"/>
      <c r="C136" s="6" t="s">
        <v>91</v>
      </c>
      <c r="D136" s="193">
        <v>10</v>
      </c>
      <c r="E136" s="193">
        <v>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v>0</v>
      </c>
    </row>
    <row r="145" spans="2:5" ht="42.75" x14ac:dyDescent="0.25">
      <c r="B145" s="93" t="s">
        <v>58</v>
      </c>
      <c r="C145" s="94">
        <v>60</v>
      </c>
      <c r="D145" s="193">
        <v>0</v>
      </c>
      <c r="E145" s="447"/>
    </row>
  </sheetData>
  <mergeCells count="43">
    <mergeCell ref="P129:Q129"/>
    <mergeCell ref="B134:B136"/>
    <mergeCell ref="F134:F136"/>
    <mergeCell ref="E144:E145"/>
    <mergeCell ref="B101:N101"/>
    <mergeCell ref="E119:E121"/>
    <mergeCell ref="B124:N124"/>
    <mergeCell ref="J126:L126"/>
    <mergeCell ref="P126:Q126"/>
    <mergeCell ref="P128:Q128"/>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1"/>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49.5703125" style="9" bestFit="1" customWidth="1"/>
    <col min="5" max="5" width="25" style="9" customWidth="1"/>
    <col min="6" max="6" width="29.7109375" style="9" customWidth="1"/>
    <col min="7" max="7" width="33" style="9" customWidth="1"/>
    <col min="8" max="8" width="24.5703125" style="9" customWidth="1"/>
    <col min="9" max="9" width="24" style="9" customWidth="1"/>
    <col min="10" max="10" width="20.28515625" style="9" customWidth="1"/>
    <col min="11" max="11" width="19.5703125" style="9" customWidth="1"/>
    <col min="12" max="12" width="26.42578125" style="9" customWidth="1"/>
    <col min="13" max="13" width="18.7109375" style="9" customWidth="1"/>
    <col min="14" max="14" width="22.140625" style="9" customWidth="1"/>
    <col min="15" max="15" width="26.140625" style="9" customWidth="1"/>
    <col min="16" max="16" width="19.5703125" style="9" bestFit="1" customWidth="1"/>
    <col min="17" max="17" width="21.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328</v>
      </c>
      <c r="D6" s="439"/>
      <c r="E6" s="439"/>
      <c r="F6" s="439"/>
      <c r="G6" s="439"/>
      <c r="H6" s="439"/>
      <c r="I6" s="439"/>
      <c r="J6" s="439"/>
      <c r="K6" s="439"/>
      <c r="L6" s="439"/>
      <c r="M6" s="439"/>
      <c r="N6" s="440"/>
    </row>
    <row r="7" spans="2:16" ht="16.5" thickBot="1" x14ac:dyDescent="0.3">
      <c r="B7" s="12" t="s">
        <v>5</v>
      </c>
      <c r="C7" s="439" t="s">
        <v>426</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50" t="s">
        <v>12</v>
      </c>
      <c r="E14" s="150" t="s">
        <v>13</v>
      </c>
      <c r="F14" s="150" t="s">
        <v>29</v>
      </c>
      <c r="G14" s="80"/>
      <c r="I14" s="38"/>
      <c r="J14" s="38"/>
      <c r="K14" s="38"/>
      <c r="L14" s="38"/>
      <c r="M14" s="38"/>
      <c r="N14" s="96"/>
    </row>
    <row r="15" spans="2:16" x14ac:dyDescent="0.25">
      <c r="B15" s="443"/>
      <c r="C15" s="443"/>
      <c r="D15" s="150">
        <v>4</v>
      </c>
      <c r="E15" s="36">
        <v>910490516</v>
      </c>
      <c r="F15" s="36">
        <v>436</v>
      </c>
      <c r="G15" s="81"/>
      <c r="I15" s="39"/>
      <c r="J15" s="39"/>
      <c r="K15" s="39"/>
      <c r="L15" s="39"/>
      <c r="M15" s="39"/>
      <c r="N15" s="96"/>
    </row>
    <row r="16" spans="2:16" x14ac:dyDescent="0.25">
      <c r="B16" s="443"/>
      <c r="C16" s="443"/>
      <c r="D16" s="150"/>
      <c r="E16" s="36"/>
      <c r="F16" s="36"/>
      <c r="G16" s="81"/>
      <c r="I16" s="39"/>
      <c r="J16" s="39"/>
      <c r="K16" s="39"/>
      <c r="L16" s="39"/>
      <c r="M16" s="39"/>
      <c r="N16" s="96"/>
    </row>
    <row r="17" spans="1:14" x14ac:dyDescent="0.25">
      <c r="B17" s="443"/>
      <c r="C17" s="443"/>
      <c r="D17" s="150"/>
      <c r="E17" s="36"/>
      <c r="F17" s="36"/>
      <c r="G17" s="81"/>
      <c r="I17" s="39"/>
      <c r="J17" s="39"/>
      <c r="K17" s="39"/>
      <c r="L17" s="39"/>
      <c r="M17" s="39"/>
      <c r="N17" s="96"/>
    </row>
    <row r="18" spans="1:14" x14ac:dyDescent="0.25">
      <c r="B18" s="443"/>
      <c r="C18" s="443"/>
      <c r="D18" s="150"/>
      <c r="E18" s="37"/>
      <c r="F18" s="36"/>
      <c r="G18" s="81"/>
      <c r="H18" s="22"/>
      <c r="I18" s="39"/>
      <c r="J18" s="39"/>
      <c r="K18" s="39"/>
      <c r="L18" s="39"/>
      <c r="M18" s="39"/>
      <c r="N18" s="20"/>
    </row>
    <row r="19" spans="1:14" x14ac:dyDescent="0.25">
      <c r="B19" s="443"/>
      <c r="C19" s="443"/>
      <c r="D19" s="150"/>
      <c r="E19" s="37"/>
      <c r="F19" s="36"/>
      <c r="G19" s="81"/>
      <c r="H19" s="22"/>
      <c r="I19" s="41"/>
      <c r="J19" s="41"/>
      <c r="K19" s="41"/>
      <c r="L19" s="41"/>
      <c r="M19" s="41"/>
      <c r="N19" s="20"/>
    </row>
    <row r="20" spans="1:14" x14ac:dyDescent="0.25">
      <c r="B20" s="443"/>
      <c r="C20" s="443"/>
      <c r="D20" s="150"/>
      <c r="E20" s="37"/>
      <c r="F20" s="36"/>
      <c r="G20" s="81"/>
      <c r="H20" s="22"/>
      <c r="I20" s="95"/>
      <c r="J20" s="95"/>
      <c r="K20" s="95"/>
      <c r="L20" s="95"/>
      <c r="M20" s="95"/>
      <c r="N20" s="20"/>
    </row>
    <row r="21" spans="1:14" x14ac:dyDescent="0.25">
      <c r="B21" s="443"/>
      <c r="C21" s="443"/>
      <c r="D21" s="150"/>
      <c r="E21" s="37"/>
      <c r="F21" s="36"/>
      <c r="G21" s="81"/>
      <c r="H21" s="22"/>
      <c r="I21" s="95"/>
      <c r="J21" s="95"/>
      <c r="K21" s="95"/>
      <c r="L21" s="95"/>
      <c r="M21" s="95"/>
      <c r="N21" s="20"/>
    </row>
    <row r="22" spans="1:14" ht="15.75" thickBot="1" x14ac:dyDescent="0.3">
      <c r="B22" s="444" t="s">
        <v>14</v>
      </c>
      <c r="C22" s="445"/>
      <c r="D22" s="150"/>
      <c r="E22" s="64">
        <f>SUM(E15:E21)</f>
        <v>910490516</v>
      </c>
      <c r="F22" s="36">
        <f>SUM(F15:F21)</f>
        <v>436</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348.8</v>
      </c>
      <c r="D24" s="42"/>
      <c r="E24" s="45">
        <f>E22</f>
        <v>910490516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48">
        <v>0</v>
      </c>
      <c r="E40" s="446">
        <f>+D40+D41</f>
        <v>10</v>
      </c>
      <c r="F40" s="92"/>
      <c r="G40" s="92"/>
      <c r="H40" s="92"/>
      <c r="I40" s="95"/>
      <c r="J40" s="95"/>
      <c r="K40" s="95"/>
      <c r="L40" s="95"/>
      <c r="M40" s="95"/>
      <c r="N40" s="96"/>
    </row>
    <row r="41" spans="1:17" ht="42.75" x14ac:dyDescent="0.25">
      <c r="A41" s="87"/>
      <c r="B41" s="93" t="s">
        <v>103</v>
      </c>
      <c r="C41" s="94">
        <v>60</v>
      </c>
      <c r="D41" s="148">
        <v>10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328</v>
      </c>
      <c r="C49" s="102" t="s">
        <v>328</v>
      </c>
      <c r="D49" s="102" t="s">
        <v>189</v>
      </c>
      <c r="E49" s="124">
        <v>196</v>
      </c>
      <c r="F49" s="98" t="s">
        <v>95</v>
      </c>
      <c r="G49" s="115" t="s">
        <v>182</v>
      </c>
      <c r="H49" s="105">
        <v>40562</v>
      </c>
      <c r="I49" s="105">
        <v>40908</v>
      </c>
      <c r="J49" s="99" t="s">
        <v>96</v>
      </c>
      <c r="K49" s="90">
        <f>(I49-H49)/30</f>
        <v>11.533333333333333</v>
      </c>
      <c r="L49" s="99"/>
      <c r="M49" s="90">
        <v>182</v>
      </c>
      <c r="N49" s="90" t="s">
        <v>182</v>
      </c>
      <c r="O49" s="27">
        <v>89713514</v>
      </c>
      <c r="P49" s="27">
        <v>10</v>
      </c>
      <c r="Q49" s="116"/>
      <c r="R49" s="100"/>
      <c r="S49" s="100"/>
      <c r="T49" s="100"/>
      <c r="U49" s="100"/>
      <c r="V49" s="100"/>
      <c r="W49" s="100"/>
      <c r="X49" s="100"/>
      <c r="Y49" s="100"/>
      <c r="Z49" s="100"/>
    </row>
    <row r="50" spans="1:26" s="101" customFormat="1" ht="59.25" customHeight="1" x14ac:dyDescent="0.25">
      <c r="A50" s="47">
        <v>2</v>
      </c>
      <c r="B50" s="102" t="s">
        <v>328</v>
      </c>
      <c r="C50" s="102" t="s">
        <v>328</v>
      </c>
      <c r="D50" s="102" t="s">
        <v>189</v>
      </c>
      <c r="E50" s="124">
        <v>274</v>
      </c>
      <c r="F50" s="98" t="s">
        <v>95</v>
      </c>
      <c r="G50" s="98" t="s">
        <v>182</v>
      </c>
      <c r="H50" s="105">
        <v>40938</v>
      </c>
      <c r="I50" s="105">
        <v>41274</v>
      </c>
      <c r="J50" s="99" t="s">
        <v>96</v>
      </c>
      <c r="K50" s="90">
        <f t="shared" ref="K50:K51" si="0">(I50-H50)/30</f>
        <v>11.2</v>
      </c>
      <c r="L50" s="99"/>
      <c r="M50" s="90">
        <v>182</v>
      </c>
      <c r="N50" s="90" t="s">
        <v>182</v>
      </c>
      <c r="O50" s="27">
        <v>109511617</v>
      </c>
      <c r="P50" s="27">
        <v>8</v>
      </c>
      <c r="Q50" s="116"/>
      <c r="R50" s="100"/>
      <c r="S50" s="100"/>
      <c r="T50" s="100"/>
      <c r="U50" s="100"/>
      <c r="V50" s="100"/>
      <c r="W50" s="100"/>
      <c r="X50" s="100"/>
      <c r="Y50" s="100"/>
      <c r="Z50" s="100"/>
    </row>
    <row r="51" spans="1:26" s="101" customFormat="1" ht="59.25" customHeight="1" x14ac:dyDescent="0.25">
      <c r="A51" s="47">
        <v>3</v>
      </c>
      <c r="B51" s="102" t="s">
        <v>328</v>
      </c>
      <c r="C51" s="102" t="s">
        <v>328</v>
      </c>
      <c r="D51" s="102" t="s">
        <v>189</v>
      </c>
      <c r="E51" s="124">
        <v>199</v>
      </c>
      <c r="F51" s="98" t="s">
        <v>95</v>
      </c>
      <c r="G51" s="98" t="s">
        <v>182</v>
      </c>
      <c r="H51" s="105">
        <v>41305</v>
      </c>
      <c r="I51" s="105">
        <v>41639</v>
      </c>
      <c r="J51" s="99" t="s">
        <v>96</v>
      </c>
      <c r="K51" s="90">
        <f t="shared" si="0"/>
        <v>11.133333333333333</v>
      </c>
      <c r="L51" s="99"/>
      <c r="M51" s="90">
        <v>520</v>
      </c>
      <c r="N51" s="90" t="s">
        <v>182</v>
      </c>
      <c r="O51" s="27">
        <v>495201119</v>
      </c>
      <c r="P51" s="27">
        <v>9</v>
      </c>
      <c r="Q51" s="116"/>
      <c r="R51" s="100"/>
      <c r="S51" s="100"/>
      <c r="T51" s="100"/>
      <c r="U51" s="100"/>
      <c r="V51" s="100"/>
      <c r="W51" s="100"/>
      <c r="X51" s="100"/>
      <c r="Y51" s="100"/>
      <c r="Z51" s="100"/>
    </row>
    <row r="52" spans="1:26" s="101" customFormat="1" ht="59.25" customHeight="1" x14ac:dyDescent="0.25">
      <c r="A52" s="47">
        <v>4</v>
      </c>
      <c r="B52" s="102" t="s">
        <v>328</v>
      </c>
      <c r="C52" s="102" t="s">
        <v>328</v>
      </c>
      <c r="D52" s="102" t="s">
        <v>330</v>
      </c>
      <c r="E52" s="124" t="s">
        <v>360</v>
      </c>
      <c r="F52" s="98" t="s">
        <v>95</v>
      </c>
      <c r="G52" s="98" t="s">
        <v>182</v>
      </c>
      <c r="H52" s="105">
        <v>41393</v>
      </c>
      <c r="I52" s="105">
        <v>41639</v>
      </c>
      <c r="J52" s="99" t="s">
        <v>96</v>
      </c>
      <c r="K52" s="90"/>
      <c r="L52" s="90">
        <f>(I52-H52)/30</f>
        <v>8.1999999999999993</v>
      </c>
      <c r="M52" s="181">
        <v>520</v>
      </c>
      <c r="N52" s="90" t="s">
        <v>182</v>
      </c>
      <c r="O52" s="27">
        <v>963779600</v>
      </c>
      <c r="P52" s="27">
        <v>12</v>
      </c>
      <c r="Q52" s="180" t="s">
        <v>331</v>
      </c>
      <c r="R52" s="100"/>
      <c r="S52" s="100"/>
      <c r="T52" s="100"/>
      <c r="U52" s="100"/>
      <c r="V52" s="100"/>
      <c r="W52" s="100"/>
      <c r="X52" s="100"/>
      <c r="Y52" s="100"/>
      <c r="Z52" s="100"/>
    </row>
    <row r="53" spans="1:26" s="101" customFormat="1" ht="59.25" customHeight="1" x14ac:dyDescent="0.25">
      <c r="A53" s="47">
        <v>5</v>
      </c>
      <c r="B53" s="102" t="s">
        <v>328</v>
      </c>
      <c r="C53" s="102" t="s">
        <v>328</v>
      </c>
      <c r="D53" s="102" t="s">
        <v>330</v>
      </c>
      <c r="E53" s="124" t="s">
        <v>333</v>
      </c>
      <c r="F53" s="98" t="s">
        <v>95</v>
      </c>
      <c r="G53" s="98" t="s">
        <v>182</v>
      </c>
      <c r="H53" s="105">
        <v>41662</v>
      </c>
      <c r="I53" s="105">
        <v>41978</v>
      </c>
      <c r="J53" s="99" t="s">
        <v>96</v>
      </c>
      <c r="K53" s="90"/>
      <c r="L53" s="90">
        <f>(I53-H53)/30</f>
        <v>10.533333333333333</v>
      </c>
      <c r="M53" s="181">
        <v>520</v>
      </c>
      <c r="N53" s="90" t="s">
        <v>182</v>
      </c>
      <c r="O53" s="27">
        <v>2960722641</v>
      </c>
      <c r="P53" s="27"/>
      <c r="Q53" s="180" t="s">
        <v>331</v>
      </c>
      <c r="R53" s="100"/>
      <c r="S53" s="100"/>
      <c r="T53" s="100"/>
      <c r="U53" s="100"/>
      <c r="V53" s="100"/>
      <c r="W53" s="100"/>
      <c r="X53" s="100"/>
      <c r="Y53" s="100"/>
      <c r="Z53" s="100"/>
    </row>
    <row r="54" spans="1:26" s="101" customFormat="1" ht="59.25" customHeight="1" x14ac:dyDescent="0.25">
      <c r="A54" s="47">
        <v>5</v>
      </c>
      <c r="B54" s="102" t="s">
        <v>328</v>
      </c>
      <c r="C54" s="102" t="s">
        <v>328</v>
      </c>
      <c r="D54" s="102" t="s">
        <v>330</v>
      </c>
      <c r="E54" s="124" t="s">
        <v>332</v>
      </c>
      <c r="F54" s="98" t="s">
        <v>95</v>
      </c>
      <c r="G54" s="98" t="s">
        <v>182</v>
      </c>
      <c r="H54" s="105">
        <v>41662</v>
      </c>
      <c r="I54" s="105">
        <v>41992</v>
      </c>
      <c r="J54" s="99" t="s">
        <v>96</v>
      </c>
      <c r="K54" s="90"/>
      <c r="L54" s="90">
        <f>(I54-H54)/30</f>
        <v>11</v>
      </c>
      <c r="M54" s="181">
        <v>520</v>
      </c>
      <c r="N54" s="90" t="s">
        <v>182</v>
      </c>
      <c r="O54" s="27">
        <v>1105139363</v>
      </c>
      <c r="P54" s="27">
        <v>16</v>
      </c>
      <c r="Q54" s="180" t="s">
        <v>331</v>
      </c>
      <c r="R54" s="100"/>
      <c r="S54" s="100"/>
      <c r="T54" s="100"/>
      <c r="U54" s="100"/>
      <c r="V54" s="100"/>
      <c r="W54" s="100"/>
      <c r="X54" s="100"/>
      <c r="Y54" s="100"/>
      <c r="Z54" s="100"/>
    </row>
    <row r="55" spans="1:26" s="101" customFormat="1" ht="57" customHeight="1" x14ac:dyDescent="0.25">
      <c r="A55" s="47">
        <v>6</v>
      </c>
      <c r="B55" s="102" t="s">
        <v>328</v>
      </c>
      <c r="C55" s="102" t="s">
        <v>328</v>
      </c>
      <c r="D55" s="102" t="s">
        <v>189</v>
      </c>
      <c r="E55" s="124">
        <v>179</v>
      </c>
      <c r="F55" s="98" t="s">
        <v>95</v>
      </c>
      <c r="G55" s="98" t="s">
        <v>182</v>
      </c>
      <c r="H55" s="105">
        <v>41660</v>
      </c>
      <c r="I55" s="105">
        <v>41912</v>
      </c>
      <c r="J55" s="99" t="s">
        <v>96</v>
      </c>
      <c r="K55" s="90">
        <f>(I55-H55)/30</f>
        <v>8.4</v>
      </c>
      <c r="L55" s="90"/>
      <c r="M55" s="90">
        <v>832</v>
      </c>
      <c r="N55" s="90" t="s">
        <v>182</v>
      </c>
      <c r="O55" s="27">
        <v>772869867</v>
      </c>
      <c r="P55" s="27">
        <v>13</v>
      </c>
      <c r="Q55" s="116"/>
      <c r="R55" s="100"/>
      <c r="S55" s="100"/>
      <c r="T55" s="100"/>
      <c r="U55" s="100"/>
      <c r="V55" s="100"/>
      <c r="W55" s="100"/>
      <c r="X55" s="100"/>
      <c r="Y55" s="100"/>
      <c r="Z55" s="100"/>
    </row>
    <row r="56" spans="1:26" s="101" customFormat="1" x14ac:dyDescent="0.25">
      <c r="A56" s="47"/>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14">
        <f>SUM(K49:K56)</f>
        <v>42.266666666666666</v>
      </c>
      <c r="L57" s="90">
        <f>SUM(L49:L56)</f>
        <v>29.733333333333334</v>
      </c>
      <c r="M57" s="114">
        <f>SUM(M49:M56)</f>
        <v>3276</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51" t="s">
        <v>23</v>
      </c>
      <c r="E60" s="62" t="s">
        <v>24</v>
      </c>
    </row>
    <row r="61" spans="1:26" s="30" customFormat="1" ht="30.6" customHeight="1" x14ac:dyDescent="0.25">
      <c r="B61" s="59" t="s">
        <v>21</v>
      </c>
      <c r="C61" s="156">
        <f>+K57</f>
        <v>42.266666666666666</v>
      </c>
      <c r="D61" s="58" t="s">
        <v>110</v>
      </c>
      <c r="E61" s="58"/>
      <c r="F61" s="32"/>
      <c r="G61" s="32"/>
      <c r="H61" s="32"/>
      <c r="I61" s="32"/>
      <c r="J61" s="32"/>
      <c r="K61" s="32"/>
      <c r="L61" s="32"/>
      <c r="M61" s="32"/>
    </row>
    <row r="62" spans="1:26" s="30" customFormat="1" ht="30" customHeight="1" x14ac:dyDescent="0.25">
      <c r="B62" s="59" t="s">
        <v>25</v>
      </c>
      <c r="C62" s="60">
        <f>+M57</f>
        <v>3276</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5" customHeight="1" x14ac:dyDescent="0.25">
      <c r="B69" s="3" t="s">
        <v>201</v>
      </c>
      <c r="C69" s="3" t="s">
        <v>204</v>
      </c>
      <c r="D69" s="86" t="s">
        <v>361</v>
      </c>
      <c r="E69" s="5">
        <v>436</v>
      </c>
      <c r="F69" s="4" t="s">
        <v>182</v>
      </c>
      <c r="G69" s="4" t="s">
        <v>95</v>
      </c>
      <c r="H69" s="4" t="s">
        <v>182</v>
      </c>
      <c r="I69" s="85" t="s">
        <v>95</v>
      </c>
      <c r="J69" s="85" t="s">
        <v>95</v>
      </c>
      <c r="K69" s="109" t="s">
        <v>95</v>
      </c>
      <c r="L69" s="109" t="s">
        <v>95</v>
      </c>
      <c r="M69" s="109" t="s">
        <v>95</v>
      </c>
      <c r="N69" s="109" t="s">
        <v>95</v>
      </c>
      <c r="O69" s="461"/>
      <c r="P69" s="462"/>
      <c r="Q69" s="109" t="s">
        <v>95</v>
      </c>
    </row>
    <row r="70" spans="2:17" x14ac:dyDescent="0.25">
      <c r="B70" s="109"/>
      <c r="C70" s="109"/>
      <c r="D70" s="109"/>
      <c r="E70" s="109"/>
      <c r="F70" s="109"/>
      <c r="G70" s="109"/>
      <c r="H70" s="109"/>
      <c r="I70" s="109"/>
      <c r="J70" s="109"/>
      <c r="K70" s="109"/>
      <c r="L70" s="109"/>
      <c r="M70" s="109"/>
      <c r="N70" s="109"/>
      <c r="O70" s="457"/>
      <c r="P70" s="458"/>
      <c r="Q70" s="109"/>
    </row>
    <row r="71" spans="2:17" x14ac:dyDescent="0.25">
      <c r="B71" s="9" t="s">
        <v>1</v>
      </c>
    </row>
    <row r="72" spans="2:17" x14ac:dyDescent="0.25">
      <c r="B72" s="9" t="s">
        <v>37</v>
      </c>
    </row>
    <row r="73" spans="2:17" x14ac:dyDescent="0.25">
      <c r="B73" s="9" t="s">
        <v>60</v>
      </c>
    </row>
    <row r="75" spans="2:17" ht="15.75" thickBot="1" x14ac:dyDescent="0.3"/>
    <row r="76" spans="2:17" ht="27" thickBot="1" x14ac:dyDescent="0.3">
      <c r="B76" s="449" t="s">
        <v>38</v>
      </c>
      <c r="C76" s="450"/>
      <c r="D76" s="450"/>
      <c r="E76" s="450"/>
      <c r="F76" s="450"/>
      <c r="G76" s="450"/>
      <c r="H76" s="450"/>
      <c r="I76" s="450"/>
      <c r="J76" s="450"/>
      <c r="K76" s="450"/>
      <c r="L76" s="450"/>
      <c r="M76" s="450"/>
      <c r="N76" s="451"/>
    </row>
    <row r="79" spans="2:17" ht="76.5" customHeight="1" x14ac:dyDescent="0.25">
      <c r="B79" s="108" t="s">
        <v>0</v>
      </c>
      <c r="C79" s="108" t="s">
        <v>39</v>
      </c>
      <c r="D79" s="108" t="s">
        <v>40</v>
      </c>
      <c r="E79" s="108" t="s">
        <v>78</v>
      </c>
      <c r="F79" s="108" t="s">
        <v>80</v>
      </c>
      <c r="G79" s="108" t="s">
        <v>81</v>
      </c>
      <c r="H79" s="108" t="s">
        <v>82</v>
      </c>
      <c r="I79" s="108" t="s">
        <v>79</v>
      </c>
      <c r="J79" s="452" t="s">
        <v>83</v>
      </c>
      <c r="K79" s="453"/>
      <c r="L79" s="454"/>
      <c r="M79" s="108" t="s">
        <v>84</v>
      </c>
      <c r="N79" s="108" t="s">
        <v>41</v>
      </c>
      <c r="O79" s="108" t="s">
        <v>42</v>
      </c>
      <c r="P79" s="452" t="s">
        <v>3</v>
      </c>
      <c r="Q79" s="454"/>
    </row>
    <row r="80" spans="2:17" ht="294.75" customHeight="1" x14ac:dyDescent="0.25">
      <c r="B80" s="69" t="s">
        <v>160</v>
      </c>
      <c r="C80" s="69">
        <v>1</v>
      </c>
      <c r="D80" s="109" t="s">
        <v>362</v>
      </c>
      <c r="E80" s="109">
        <v>88253384</v>
      </c>
      <c r="F80" s="69" t="s">
        <v>363</v>
      </c>
      <c r="G80" s="69" t="s">
        <v>274</v>
      </c>
      <c r="H80" s="171">
        <v>39501</v>
      </c>
      <c r="I80" s="58">
        <v>105056</v>
      </c>
      <c r="J80" s="69" t="s">
        <v>364</v>
      </c>
      <c r="K80" s="170" t="s">
        <v>366</v>
      </c>
      <c r="L80" s="164" t="s">
        <v>365</v>
      </c>
      <c r="M80" s="109" t="s">
        <v>95</v>
      </c>
      <c r="N80" s="109" t="s">
        <v>95</v>
      </c>
      <c r="O80" s="109" t="s">
        <v>95</v>
      </c>
      <c r="P80" s="460" t="s">
        <v>367</v>
      </c>
      <c r="Q80" s="460"/>
    </row>
    <row r="81" spans="2:17" ht="165.75" customHeight="1" x14ac:dyDescent="0.25">
      <c r="B81" s="146" t="s">
        <v>220</v>
      </c>
      <c r="C81" s="146">
        <v>1</v>
      </c>
      <c r="D81" s="3" t="s">
        <v>371</v>
      </c>
      <c r="E81" s="3">
        <v>32830467</v>
      </c>
      <c r="F81" s="146" t="s">
        <v>192</v>
      </c>
      <c r="G81" s="146" t="s">
        <v>222</v>
      </c>
      <c r="H81" s="125">
        <v>40021</v>
      </c>
      <c r="I81" s="5"/>
      <c r="J81" s="86" t="s">
        <v>372</v>
      </c>
      <c r="K81" s="86" t="s">
        <v>373</v>
      </c>
      <c r="L81" s="173" t="s">
        <v>374</v>
      </c>
      <c r="M81" s="109" t="s">
        <v>95</v>
      </c>
      <c r="N81" s="109" t="s">
        <v>95</v>
      </c>
      <c r="O81" s="109" t="s">
        <v>95</v>
      </c>
      <c r="P81" s="460"/>
      <c r="Q81" s="460"/>
    </row>
    <row r="82" spans="2:17" ht="100.5" customHeight="1" x14ac:dyDescent="0.25">
      <c r="B82" s="146" t="s">
        <v>220</v>
      </c>
      <c r="C82" s="146">
        <v>1</v>
      </c>
      <c r="D82" s="3" t="s">
        <v>375</v>
      </c>
      <c r="E82" s="3">
        <v>1140839664</v>
      </c>
      <c r="F82" s="146" t="s">
        <v>192</v>
      </c>
      <c r="G82" s="146" t="s">
        <v>117</v>
      </c>
      <c r="H82" s="169"/>
      <c r="I82" s="5"/>
      <c r="J82" s="146" t="s">
        <v>376</v>
      </c>
      <c r="K82" s="86" t="s">
        <v>377</v>
      </c>
      <c r="L82" s="86" t="s">
        <v>378</v>
      </c>
      <c r="M82" s="109" t="s">
        <v>95</v>
      </c>
      <c r="N82" s="109" t="s">
        <v>95</v>
      </c>
      <c r="O82" s="109" t="s">
        <v>95</v>
      </c>
      <c r="P82" s="460" t="s">
        <v>428</v>
      </c>
      <c r="Q82" s="460"/>
    </row>
    <row r="83" spans="2:17" ht="60.75" customHeight="1" x14ac:dyDescent="0.25">
      <c r="B83" s="146" t="s">
        <v>220</v>
      </c>
      <c r="C83" s="146">
        <v>1</v>
      </c>
      <c r="D83" s="3" t="s">
        <v>368</v>
      </c>
      <c r="E83" s="172">
        <v>32838214</v>
      </c>
      <c r="F83" s="146" t="s">
        <v>348</v>
      </c>
      <c r="G83" s="146" t="s">
        <v>370</v>
      </c>
      <c r="H83" s="125">
        <v>40116</v>
      </c>
      <c r="I83" s="172" t="s">
        <v>369</v>
      </c>
      <c r="J83" s="146"/>
      <c r="K83" s="86"/>
      <c r="L83" s="86"/>
      <c r="M83" s="109" t="s">
        <v>95</v>
      </c>
      <c r="N83" s="109" t="s">
        <v>96</v>
      </c>
      <c r="O83" s="109" t="s">
        <v>96</v>
      </c>
      <c r="P83" s="460" t="s">
        <v>427</v>
      </c>
      <c r="Q83" s="460"/>
    </row>
    <row r="84" spans="2:17" ht="65.25" customHeight="1" x14ac:dyDescent="0.25">
      <c r="B84" s="146"/>
      <c r="C84" s="146"/>
      <c r="D84" s="3"/>
      <c r="E84" s="3"/>
      <c r="F84" s="3"/>
      <c r="G84" s="3"/>
      <c r="H84" s="125"/>
      <c r="I84" s="5"/>
      <c r="J84" s="146"/>
      <c r="K84" s="86"/>
      <c r="L84" s="85"/>
      <c r="M84" s="109"/>
      <c r="N84" s="109"/>
      <c r="O84" s="109"/>
      <c r="P84" s="460"/>
      <c r="Q84" s="460"/>
    </row>
    <row r="86" spans="2:17" ht="15.75" thickBot="1" x14ac:dyDescent="0.3"/>
    <row r="87" spans="2:17" ht="27" thickBot="1" x14ac:dyDescent="0.3">
      <c r="B87" s="449" t="s">
        <v>44</v>
      </c>
      <c r="C87" s="450"/>
      <c r="D87" s="450"/>
      <c r="E87" s="450"/>
      <c r="F87" s="450"/>
      <c r="G87" s="450"/>
      <c r="H87" s="450"/>
      <c r="I87" s="450"/>
      <c r="J87" s="450"/>
      <c r="K87" s="450"/>
      <c r="L87" s="450"/>
      <c r="M87" s="450"/>
      <c r="N87" s="451"/>
    </row>
    <row r="90" spans="2:17" ht="46.15" customHeight="1" x14ac:dyDescent="0.25">
      <c r="B90" s="68" t="s">
        <v>33</v>
      </c>
      <c r="C90" s="68" t="s">
        <v>45</v>
      </c>
      <c r="D90" s="452" t="s">
        <v>3</v>
      </c>
      <c r="E90" s="454"/>
    </row>
    <row r="91" spans="2:17" ht="46.9" customHeight="1" x14ac:dyDescent="0.25">
      <c r="B91" s="69" t="s">
        <v>85</v>
      </c>
      <c r="C91" s="109" t="s">
        <v>95</v>
      </c>
      <c r="D91" s="463"/>
      <c r="E91" s="463"/>
    </row>
    <row r="94" spans="2:17" ht="26.25" x14ac:dyDescent="0.25">
      <c r="B94" s="437" t="s">
        <v>62</v>
      </c>
      <c r="C94" s="438"/>
      <c r="D94" s="438"/>
      <c r="E94" s="438"/>
      <c r="F94" s="438"/>
      <c r="G94" s="438"/>
      <c r="H94" s="438"/>
      <c r="I94" s="438"/>
      <c r="J94" s="438"/>
      <c r="K94" s="438"/>
      <c r="L94" s="438"/>
      <c r="M94" s="438"/>
      <c r="N94" s="438"/>
      <c r="O94" s="438"/>
      <c r="P94" s="438"/>
    </row>
    <row r="96" spans="2:17" ht="15.75" thickBot="1" x14ac:dyDescent="0.3"/>
    <row r="97" spans="1:26" ht="27" thickBot="1" x14ac:dyDescent="0.3">
      <c r="B97" s="449" t="s">
        <v>52</v>
      </c>
      <c r="C97" s="450"/>
      <c r="D97" s="450"/>
      <c r="E97" s="450"/>
      <c r="F97" s="450"/>
      <c r="G97" s="450"/>
      <c r="H97" s="450"/>
      <c r="I97" s="450"/>
      <c r="J97" s="450"/>
      <c r="K97" s="450"/>
      <c r="L97" s="450"/>
      <c r="M97" s="450"/>
      <c r="N97" s="451"/>
    </row>
    <row r="99" spans="1:26" ht="15.75" thickBot="1" x14ac:dyDescent="0.3">
      <c r="B99" s="174" t="s">
        <v>379</v>
      </c>
      <c r="M99" s="65"/>
      <c r="N99" s="65"/>
    </row>
    <row r="100" spans="1:26" s="95" customFormat="1" ht="109.5" customHeight="1" x14ac:dyDescent="0.25">
      <c r="B100" s="106" t="s">
        <v>104</v>
      </c>
      <c r="C100" s="106" t="s">
        <v>105</v>
      </c>
      <c r="D100" s="106" t="s">
        <v>106</v>
      </c>
      <c r="E100" s="106" t="s">
        <v>43</v>
      </c>
      <c r="F100" s="106" t="s">
        <v>22</v>
      </c>
      <c r="G100" s="106" t="s">
        <v>65</v>
      </c>
      <c r="H100" s="106" t="s">
        <v>17</v>
      </c>
      <c r="I100" s="106" t="s">
        <v>10</v>
      </c>
      <c r="J100" s="106" t="s">
        <v>31</v>
      </c>
      <c r="K100" s="106" t="s">
        <v>59</v>
      </c>
      <c r="L100" s="106" t="s">
        <v>20</v>
      </c>
      <c r="M100" s="91" t="s">
        <v>26</v>
      </c>
      <c r="N100" s="106" t="s">
        <v>107</v>
      </c>
      <c r="O100" s="106" t="s">
        <v>36</v>
      </c>
      <c r="P100" s="107" t="s">
        <v>11</v>
      </c>
      <c r="Q100" s="107" t="s">
        <v>19</v>
      </c>
    </row>
    <row r="101" spans="1:26" s="101" customFormat="1" x14ac:dyDescent="0.25">
      <c r="A101" s="47">
        <v>1</v>
      </c>
      <c r="B101" s="103" t="s">
        <v>328</v>
      </c>
      <c r="C101" s="103"/>
      <c r="D101" s="102"/>
      <c r="E101" s="155"/>
      <c r="F101" s="98"/>
      <c r="G101" s="115"/>
      <c r="H101" s="105"/>
      <c r="I101" s="99"/>
      <c r="J101" s="99"/>
      <c r="K101" s="90"/>
      <c r="L101" s="99"/>
      <c r="M101" s="90"/>
      <c r="N101" s="90"/>
      <c r="O101" s="27"/>
      <c r="P101" s="27"/>
      <c r="Q101" s="116" t="s">
        <v>349</v>
      </c>
      <c r="R101" s="100"/>
      <c r="S101" s="100"/>
      <c r="T101" s="100"/>
      <c r="U101" s="100"/>
      <c r="V101" s="100"/>
      <c r="W101" s="100"/>
      <c r="X101" s="100"/>
      <c r="Y101" s="100"/>
      <c r="Z101" s="100"/>
    </row>
    <row r="102" spans="1:26" s="101" customFormat="1" x14ac:dyDescent="0.25">
      <c r="A102" s="47">
        <v>2</v>
      </c>
      <c r="B102" s="103"/>
      <c r="C102" s="103"/>
      <c r="D102" s="102"/>
      <c r="E102" s="124"/>
      <c r="F102" s="98"/>
      <c r="G102" s="98"/>
      <c r="H102" s="105"/>
      <c r="I102" s="99"/>
      <c r="J102" s="99"/>
      <c r="K102" s="90"/>
      <c r="L102" s="99"/>
      <c r="M102" s="90"/>
      <c r="N102" s="90"/>
      <c r="O102" s="27"/>
      <c r="P102" s="27"/>
      <c r="Q102" s="116"/>
      <c r="R102" s="100"/>
      <c r="S102" s="100"/>
      <c r="T102" s="100"/>
      <c r="U102" s="100"/>
      <c r="V102" s="100"/>
      <c r="W102" s="100"/>
      <c r="X102" s="100"/>
      <c r="Y102" s="100"/>
      <c r="Z102" s="100"/>
    </row>
    <row r="103" spans="1:26" s="101" customFormat="1" x14ac:dyDescent="0.25">
      <c r="A103" s="47">
        <v>3</v>
      </c>
      <c r="B103" s="103"/>
      <c r="C103" s="103"/>
      <c r="D103" s="102"/>
      <c r="E103" s="97"/>
      <c r="F103" s="98"/>
      <c r="G103" s="98"/>
      <c r="H103" s="98"/>
      <c r="I103" s="99"/>
      <c r="J103" s="99"/>
      <c r="K103" s="99"/>
      <c r="L103" s="99"/>
      <c r="M103" s="90"/>
      <c r="N103" s="90"/>
      <c r="O103" s="27"/>
      <c r="P103" s="27"/>
      <c r="Q103" s="116"/>
      <c r="R103" s="100"/>
      <c r="S103" s="100"/>
      <c r="T103" s="100"/>
      <c r="U103" s="100"/>
      <c r="V103" s="100"/>
      <c r="W103" s="100"/>
      <c r="X103" s="100"/>
      <c r="Y103" s="100"/>
      <c r="Z103" s="100"/>
    </row>
    <row r="104" spans="1:26" s="101" customFormat="1" x14ac:dyDescent="0.25">
      <c r="A104" s="47">
        <f t="shared" ref="A104:A108" si="1">+A103+1</f>
        <v>4</v>
      </c>
      <c r="B104" s="102"/>
      <c r="C104" s="103"/>
      <c r="D104" s="102"/>
      <c r="E104" s="97"/>
      <c r="F104" s="98"/>
      <c r="G104" s="98"/>
      <c r="H104" s="98"/>
      <c r="I104" s="99"/>
      <c r="J104" s="99"/>
      <c r="K104" s="99"/>
      <c r="L104" s="99"/>
      <c r="M104" s="90"/>
      <c r="N104" s="90"/>
      <c r="O104" s="27"/>
      <c r="P104" s="27"/>
      <c r="Q104" s="116"/>
      <c r="R104" s="100"/>
      <c r="S104" s="100"/>
      <c r="T104" s="100"/>
      <c r="U104" s="100"/>
      <c r="V104" s="100"/>
      <c r="W104" s="100"/>
      <c r="X104" s="100"/>
      <c r="Y104" s="100"/>
      <c r="Z104" s="100"/>
    </row>
    <row r="105" spans="1:26" s="101" customFormat="1" x14ac:dyDescent="0.25">
      <c r="A105" s="47">
        <f t="shared" si="1"/>
        <v>5</v>
      </c>
      <c r="B105" s="102"/>
      <c r="C105" s="103"/>
      <c r="D105" s="102"/>
      <c r="E105" s="97"/>
      <c r="F105" s="98"/>
      <c r="G105" s="98"/>
      <c r="H105" s="98"/>
      <c r="I105" s="99"/>
      <c r="J105" s="99"/>
      <c r="K105" s="99"/>
      <c r="L105" s="99"/>
      <c r="M105" s="90"/>
      <c r="N105" s="90"/>
      <c r="O105" s="27"/>
      <c r="P105" s="27"/>
      <c r="Q105" s="116"/>
      <c r="R105" s="100"/>
      <c r="S105" s="100"/>
      <c r="T105" s="100"/>
      <c r="U105" s="100"/>
      <c r="V105" s="100"/>
      <c r="W105" s="100"/>
      <c r="X105" s="100"/>
      <c r="Y105" s="100"/>
      <c r="Z105" s="100"/>
    </row>
    <row r="106" spans="1:26" s="101" customFormat="1" x14ac:dyDescent="0.25">
      <c r="A106" s="47">
        <f t="shared" si="1"/>
        <v>6</v>
      </c>
      <c r="B106" s="102"/>
      <c r="C106" s="103"/>
      <c r="D106" s="102"/>
      <c r="E106" s="97"/>
      <c r="F106" s="98"/>
      <c r="G106" s="98"/>
      <c r="H106" s="98"/>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si="1"/>
        <v>7</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1"/>
        <v>8</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c r="B109" s="50" t="s">
        <v>16</v>
      </c>
      <c r="C109" s="103"/>
      <c r="D109" s="102"/>
      <c r="E109" s="97"/>
      <c r="F109" s="98"/>
      <c r="G109" s="98"/>
      <c r="H109" s="98"/>
      <c r="I109" s="99"/>
      <c r="J109" s="99"/>
      <c r="K109" s="104">
        <f t="shared" ref="K109:N109" si="2">SUM(K101:K108)</f>
        <v>0</v>
      </c>
      <c r="L109" s="104">
        <f t="shared" si="2"/>
        <v>0</v>
      </c>
      <c r="M109" s="114">
        <f t="shared" si="2"/>
        <v>0</v>
      </c>
      <c r="N109" s="104">
        <f t="shared" si="2"/>
        <v>0</v>
      </c>
      <c r="O109" s="27"/>
      <c r="P109" s="27"/>
      <c r="Q109" s="117"/>
    </row>
    <row r="110" spans="1:26" x14ac:dyDescent="0.25">
      <c r="B110" s="30"/>
      <c r="C110" s="30"/>
      <c r="D110" s="30"/>
      <c r="E110" s="31"/>
      <c r="F110" s="30"/>
      <c r="G110" s="30"/>
      <c r="H110" s="30"/>
      <c r="I110" s="30"/>
      <c r="J110" s="30"/>
      <c r="K110" s="30"/>
      <c r="L110" s="30"/>
      <c r="M110" s="30"/>
      <c r="N110" s="30"/>
      <c r="O110" s="30"/>
      <c r="P110" s="30"/>
    </row>
    <row r="111" spans="1:26" ht="18.75" x14ac:dyDescent="0.25">
      <c r="B111" s="59" t="s">
        <v>32</v>
      </c>
      <c r="C111" s="73">
        <f>+K109</f>
        <v>0</v>
      </c>
      <c r="H111" s="32"/>
      <c r="I111" s="32"/>
      <c r="J111" s="32"/>
      <c r="K111" s="32"/>
      <c r="L111" s="32"/>
      <c r="M111" s="32"/>
      <c r="N111" s="30"/>
      <c r="O111" s="30"/>
      <c r="P111" s="30"/>
    </row>
    <row r="113" spans="2:17" ht="15.75" thickBot="1" x14ac:dyDescent="0.3"/>
    <row r="114" spans="2:17" ht="37.15" customHeight="1" thickBot="1" x14ac:dyDescent="0.3">
      <c r="B114" s="76" t="s">
        <v>47</v>
      </c>
      <c r="C114" s="77" t="s">
        <v>48</v>
      </c>
      <c r="D114" s="76" t="s">
        <v>49</v>
      </c>
      <c r="E114" s="77" t="s">
        <v>53</v>
      </c>
    </row>
    <row r="115" spans="2:17" ht="41.45" customHeight="1" x14ac:dyDescent="0.25">
      <c r="B115" s="67" t="s">
        <v>86</v>
      </c>
      <c r="C115" s="70">
        <v>20</v>
      </c>
      <c r="D115" s="70">
        <v>0</v>
      </c>
      <c r="E115" s="467">
        <f>+D115+D116+D117</f>
        <v>0</v>
      </c>
    </row>
    <row r="116" spans="2:17" x14ac:dyDescent="0.25">
      <c r="B116" s="67" t="s">
        <v>87</v>
      </c>
      <c r="C116" s="166">
        <v>30</v>
      </c>
      <c r="D116" s="148">
        <v>0</v>
      </c>
      <c r="E116" s="468"/>
    </row>
    <row r="117" spans="2:17" ht="15.75" thickBot="1" x14ac:dyDescent="0.3">
      <c r="B117" s="67" t="s">
        <v>88</v>
      </c>
      <c r="C117" s="72">
        <v>40</v>
      </c>
      <c r="D117" s="72">
        <v>0</v>
      </c>
      <c r="E117" s="469"/>
    </row>
    <row r="119" spans="2:17" ht="15.75" thickBot="1" x14ac:dyDescent="0.3"/>
    <row r="120" spans="2:17" ht="27" thickBot="1" x14ac:dyDescent="0.3">
      <c r="B120" s="449" t="s">
        <v>50</v>
      </c>
      <c r="C120" s="450"/>
      <c r="D120" s="450"/>
      <c r="E120" s="450"/>
      <c r="F120" s="450"/>
      <c r="G120" s="450"/>
      <c r="H120" s="450"/>
      <c r="I120" s="450"/>
      <c r="J120" s="450"/>
      <c r="K120" s="450"/>
      <c r="L120" s="450"/>
      <c r="M120" s="450"/>
      <c r="N120" s="451"/>
    </row>
    <row r="122" spans="2:17" ht="76.5" customHeight="1" x14ac:dyDescent="0.25">
      <c r="B122" s="108" t="s">
        <v>0</v>
      </c>
      <c r="C122" s="108" t="s">
        <v>39</v>
      </c>
      <c r="D122" s="108" t="s">
        <v>40</v>
      </c>
      <c r="E122" s="108" t="s">
        <v>78</v>
      </c>
      <c r="F122" s="108" t="s">
        <v>80</v>
      </c>
      <c r="G122" s="108" t="s">
        <v>81</v>
      </c>
      <c r="H122" s="108" t="s">
        <v>82</v>
      </c>
      <c r="I122" s="108" t="s">
        <v>79</v>
      </c>
      <c r="J122" s="452" t="s">
        <v>83</v>
      </c>
      <c r="K122" s="453"/>
      <c r="L122" s="454"/>
      <c r="M122" s="108" t="s">
        <v>84</v>
      </c>
      <c r="N122" s="108" t="s">
        <v>41</v>
      </c>
      <c r="O122" s="108" t="s">
        <v>42</v>
      </c>
      <c r="P122" s="452" t="s">
        <v>3</v>
      </c>
      <c r="Q122" s="454"/>
    </row>
    <row r="123" spans="2:17" ht="158.25" customHeight="1" x14ac:dyDescent="0.25">
      <c r="B123" s="154" t="s">
        <v>130</v>
      </c>
      <c r="C123" s="154">
        <v>1</v>
      </c>
      <c r="D123" s="175" t="s">
        <v>380</v>
      </c>
      <c r="E123" s="147">
        <v>33101947</v>
      </c>
      <c r="F123" s="154" t="s">
        <v>381</v>
      </c>
      <c r="G123" s="154" t="s">
        <v>382</v>
      </c>
      <c r="H123" s="152">
        <v>39633</v>
      </c>
      <c r="I123" s="153"/>
      <c r="J123" s="146"/>
      <c r="K123" s="86"/>
      <c r="L123" s="86"/>
      <c r="M123" s="147" t="s">
        <v>353</v>
      </c>
      <c r="N123" s="147" t="s">
        <v>353</v>
      </c>
      <c r="O123" s="147" t="s">
        <v>95</v>
      </c>
      <c r="P123" s="460" t="s">
        <v>429</v>
      </c>
      <c r="Q123" s="460"/>
    </row>
    <row r="124" spans="2:17" ht="86.25" customHeight="1" x14ac:dyDescent="0.25">
      <c r="B124" s="146" t="s">
        <v>92</v>
      </c>
      <c r="C124" s="149">
        <v>1</v>
      </c>
      <c r="D124" s="148" t="s">
        <v>383</v>
      </c>
      <c r="E124" s="148">
        <v>22570350</v>
      </c>
      <c r="F124" s="69" t="s">
        <v>384</v>
      </c>
      <c r="G124" s="69" t="s">
        <v>385</v>
      </c>
      <c r="H124" s="127">
        <v>39423</v>
      </c>
      <c r="I124" s="5"/>
      <c r="J124" s="146"/>
      <c r="K124" s="86"/>
      <c r="L124" s="86"/>
      <c r="M124" s="148" t="s">
        <v>95</v>
      </c>
      <c r="N124" s="148" t="s">
        <v>95</v>
      </c>
      <c r="O124" s="148" t="s">
        <v>95</v>
      </c>
      <c r="P124" s="461" t="s">
        <v>386</v>
      </c>
      <c r="Q124" s="462"/>
    </row>
    <row r="125" spans="2:17" ht="131.25" customHeight="1" x14ac:dyDescent="0.25">
      <c r="B125" s="146" t="s">
        <v>93</v>
      </c>
      <c r="C125" s="149">
        <v>1</v>
      </c>
      <c r="D125" s="148" t="s">
        <v>387</v>
      </c>
      <c r="E125" s="148">
        <v>56463977</v>
      </c>
      <c r="F125" s="149" t="s">
        <v>381</v>
      </c>
      <c r="G125" s="69" t="s">
        <v>388</v>
      </c>
      <c r="H125" s="127">
        <v>40600</v>
      </c>
      <c r="I125" s="166"/>
      <c r="J125" s="146" t="s">
        <v>389</v>
      </c>
      <c r="K125" s="86" t="s">
        <v>390</v>
      </c>
      <c r="L125" s="86" t="s">
        <v>391</v>
      </c>
      <c r="M125" s="148" t="s">
        <v>95</v>
      </c>
      <c r="N125" s="148" t="s">
        <v>353</v>
      </c>
      <c r="O125" s="148" t="s">
        <v>95</v>
      </c>
      <c r="P125" s="460"/>
      <c r="Q125" s="460"/>
    </row>
    <row r="128" spans="2:17" ht="15.75" thickBot="1" x14ac:dyDescent="0.3"/>
    <row r="129" spans="2:7" ht="54" customHeight="1" x14ac:dyDescent="0.25">
      <c r="B129" s="112" t="s">
        <v>33</v>
      </c>
      <c r="C129" s="112" t="s">
        <v>47</v>
      </c>
      <c r="D129" s="108" t="s">
        <v>48</v>
      </c>
      <c r="E129" s="112" t="s">
        <v>49</v>
      </c>
      <c r="F129" s="77" t="s">
        <v>54</v>
      </c>
      <c r="G129" s="82"/>
    </row>
    <row r="130" spans="2:7" ht="120.75" customHeight="1" x14ac:dyDescent="0.2">
      <c r="B130" s="470" t="s">
        <v>51</v>
      </c>
      <c r="C130" s="6" t="s">
        <v>89</v>
      </c>
      <c r="D130" s="148">
        <v>25</v>
      </c>
      <c r="E130" s="148">
        <v>0</v>
      </c>
      <c r="F130" s="471">
        <f>+E130+E131+E132</f>
        <v>10</v>
      </c>
      <c r="G130" s="83"/>
    </row>
    <row r="131" spans="2:7" ht="76.150000000000006" customHeight="1" x14ac:dyDescent="0.2">
      <c r="B131" s="470"/>
      <c r="C131" s="6" t="s">
        <v>90</v>
      </c>
      <c r="D131" s="149">
        <v>25</v>
      </c>
      <c r="E131" s="148">
        <v>0</v>
      </c>
      <c r="F131" s="472"/>
      <c r="G131" s="83"/>
    </row>
    <row r="132" spans="2:7" ht="69" customHeight="1" x14ac:dyDescent="0.2">
      <c r="B132" s="470"/>
      <c r="C132" s="6" t="s">
        <v>91</v>
      </c>
      <c r="D132" s="148">
        <v>10</v>
      </c>
      <c r="E132" s="148">
        <v>10</v>
      </c>
      <c r="F132" s="473"/>
      <c r="G132" s="83"/>
    </row>
    <row r="133" spans="2:7" x14ac:dyDescent="0.25">
      <c r="C133" s="92"/>
    </row>
    <row r="136" spans="2:7" x14ac:dyDescent="0.25">
      <c r="B136" s="110" t="s">
        <v>55</v>
      </c>
    </row>
    <row r="139" spans="2:7" x14ac:dyDescent="0.25">
      <c r="B139" s="113" t="s">
        <v>33</v>
      </c>
      <c r="C139" s="113" t="s">
        <v>56</v>
      </c>
      <c r="D139" s="112" t="s">
        <v>49</v>
      </c>
      <c r="E139" s="112" t="s">
        <v>16</v>
      </c>
    </row>
    <row r="140" spans="2:7" ht="28.5" x14ac:dyDescent="0.25">
      <c r="B140" s="93" t="s">
        <v>57</v>
      </c>
      <c r="C140" s="94">
        <v>40</v>
      </c>
      <c r="D140" s="148">
        <f>+E115</f>
        <v>0</v>
      </c>
      <c r="E140" s="446">
        <f>+D140+D141</f>
        <v>10</v>
      </c>
    </row>
    <row r="141" spans="2:7" ht="42.75" x14ac:dyDescent="0.25">
      <c r="B141" s="93" t="s">
        <v>58</v>
      </c>
      <c r="C141" s="94">
        <v>60</v>
      </c>
      <c r="D141" s="148">
        <f>+F130</f>
        <v>10</v>
      </c>
      <c r="E141" s="447"/>
    </row>
  </sheetData>
  <mergeCells count="42">
    <mergeCell ref="P125:Q125"/>
    <mergeCell ref="B130:B132"/>
    <mergeCell ref="F130:F132"/>
    <mergeCell ref="E140:E141"/>
    <mergeCell ref="E115:E117"/>
    <mergeCell ref="B120:N120"/>
    <mergeCell ref="J122:L122"/>
    <mergeCell ref="P122:Q122"/>
    <mergeCell ref="P123:Q123"/>
    <mergeCell ref="P124:Q124"/>
    <mergeCell ref="O68:P68"/>
    <mergeCell ref="O69:P69"/>
    <mergeCell ref="O70:P70"/>
    <mergeCell ref="B97:N97"/>
    <mergeCell ref="J79:L79"/>
    <mergeCell ref="P79:Q79"/>
    <mergeCell ref="P80:Q80"/>
    <mergeCell ref="P81:Q81"/>
    <mergeCell ref="P82:Q82"/>
    <mergeCell ref="P83:Q83"/>
    <mergeCell ref="P84:Q84"/>
    <mergeCell ref="B87:N87"/>
    <mergeCell ref="D90:E90"/>
    <mergeCell ref="D91:E91"/>
    <mergeCell ref="B94:P94"/>
    <mergeCell ref="B76:N76"/>
    <mergeCell ref="C10:E10"/>
    <mergeCell ref="B14:C21"/>
    <mergeCell ref="B22:C22"/>
    <mergeCell ref="E40:E41"/>
    <mergeCell ref="M45:N45"/>
    <mergeCell ref="B59:B60"/>
    <mergeCell ref="C59:C60"/>
    <mergeCell ref="D59:E59"/>
    <mergeCell ref="C63:N63"/>
    <mergeCell ref="B65:N65"/>
    <mergeCell ref="C9:N9"/>
    <mergeCell ref="B2:P2"/>
    <mergeCell ref="B4:P4"/>
    <mergeCell ref="C6:N6"/>
    <mergeCell ref="C7:N7"/>
    <mergeCell ref="C8:N8"/>
  </mergeCells>
  <dataValidations count="2">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2"/>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49.5703125" style="9" bestFit="1" customWidth="1"/>
    <col min="5" max="5" width="25" style="9" customWidth="1"/>
    <col min="6" max="6" width="29.7109375" style="9" customWidth="1"/>
    <col min="7" max="7" width="33" style="9" customWidth="1"/>
    <col min="8" max="8" width="24.5703125" style="9" customWidth="1"/>
    <col min="9" max="9" width="24" style="9" customWidth="1"/>
    <col min="10" max="10" width="20.28515625" style="9" customWidth="1"/>
    <col min="11" max="11" width="19.5703125" style="9" customWidth="1"/>
    <col min="12" max="13" width="18.7109375" style="9" customWidth="1"/>
    <col min="14" max="14" width="22.140625" style="9" customWidth="1"/>
    <col min="15" max="15" width="26.140625" style="9" customWidth="1"/>
    <col min="16" max="16" width="19.5703125" style="9" bestFit="1" customWidth="1"/>
    <col min="17" max="17" width="21.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328</v>
      </c>
      <c r="D6" s="439"/>
      <c r="E6" s="439"/>
      <c r="F6" s="439"/>
      <c r="G6" s="439"/>
      <c r="H6" s="439"/>
      <c r="I6" s="439"/>
      <c r="J6" s="439"/>
      <c r="K6" s="439"/>
      <c r="L6" s="439"/>
      <c r="M6" s="439"/>
      <c r="N6" s="440"/>
    </row>
    <row r="7" spans="2:16" ht="16.5" thickBot="1" x14ac:dyDescent="0.3">
      <c r="B7" s="12" t="s">
        <v>5</v>
      </c>
      <c r="C7" s="439" t="s">
        <v>329</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19</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35" t="s">
        <v>12</v>
      </c>
      <c r="E14" s="135" t="s">
        <v>13</v>
      </c>
      <c r="F14" s="135" t="s">
        <v>29</v>
      </c>
      <c r="G14" s="80"/>
      <c r="I14" s="38"/>
      <c r="J14" s="38"/>
      <c r="K14" s="38"/>
      <c r="L14" s="38"/>
      <c r="M14" s="38"/>
      <c r="N14" s="96"/>
    </row>
    <row r="15" spans="2:16" x14ac:dyDescent="0.25">
      <c r="B15" s="443"/>
      <c r="C15" s="443"/>
      <c r="D15" s="135">
        <v>19</v>
      </c>
      <c r="E15" s="36">
        <v>877078020</v>
      </c>
      <c r="F15" s="36">
        <v>420</v>
      </c>
      <c r="G15" s="81"/>
      <c r="I15" s="39"/>
      <c r="J15" s="39"/>
      <c r="K15" s="39"/>
      <c r="L15" s="39"/>
      <c r="M15" s="39"/>
      <c r="N15" s="96"/>
    </row>
    <row r="16" spans="2:16" x14ac:dyDescent="0.25">
      <c r="B16" s="443"/>
      <c r="C16" s="443"/>
      <c r="D16" s="135"/>
      <c r="E16" s="36"/>
      <c r="F16" s="36"/>
      <c r="G16" s="81"/>
      <c r="I16" s="39"/>
      <c r="J16" s="39"/>
      <c r="K16" s="39"/>
      <c r="L16" s="39"/>
      <c r="M16" s="39"/>
      <c r="N16" s="96"/>
    </row>
    <row r="17" spans="1:14" x14ac:dyDescent="0.25">
      <c r="B17" s="443"/>
      <c r="C17" s="443"/>
      <c r="D17" s="135"/>
      <c r="E17" s="36"/>
      <c r="F17" s="36"/>
      <c r="G17" s="81"/>
      <c r="I17" s="39"/>
      <c r="J17" s="39"/>
      <c r="K17" s="39"/>
      <c r="L17" s="39"/>
      <c r="M17" s="39"/>
      <c r="N17" s="96"/>
    </row>
    <row r="18" spans="1:14" x14ac:dyDescent="0.25">
      <c r="B18" s="443"/>
      <c r="C18" s="443"/>
      <c r="D18" s="135"/>
      <c r="E18" s="37"/>
      <c r="F18" s="36"/>
      <c r="G18" s="81"/>
      <c r="H18" s="22"/>
      <c r="I18" s="39"/>
      <c r="J18" s="39"/>
      <c r="K18" s="39"/>
      <c r="L18" s="39"/>
      <c r="M18" s="39"/>
      <c r="N18" s="20"/>
    </row>
    <row r="19" spans="1:14" x14ac:dyDescent="0.25">
      <c r="B19" s="443"/>
      <c r="C19" s="443"/>
      <c r="D19" s="135"/>
      <c r="E19" s="37"/>
      <c r="F19" s="36"/>
      <c r="G19" s="81"/>
      <c r="H19" s="22"/>
      <c r="I19" s="41"/>
      <c r="J19" s="41"/>
      <c r="K19" s="41"/>
      <c r="L19" s="41"/>
      <c r="M19" s="41"/>
      <c r="N19" s="20"/>
    </row>
    <row r="20" spans="1:14" x14ac:dyDescent="0.25">
      <c r="B20" s="443"/>
      <c r="C20" s="443"/>
      <c r="D20" s="135"/>
      <c r="E20" s="37"/>
      <c r="F20" s="36"/>
      <c r="G20" s="81"/>
      <c r="H20" s="22"/>
      <c r="I20" s="95"/>
      <c r="J20" s="95"/>
      <c r="K20" s="95"/>
      <c r="L20" s="95"/>
      <c r="M20" s="95"/>
      <c r="N20" s="20"/>
    </row>
    <row r="21" spans="1:14" x14ac:dyDescent="0.25">
      <c r="B21" s="443"/>
      <c r="C21" s="443"/>
      <c r="D21" s="135"/>
      <c r="E21" s="37"/>
      <c r="F21" s="36"/>
      <c r="G21" s="81"/>
      <c r="H21" s="22"/>
      <c r="I21" s="95"/>
      <c r="J21" s="95"/>
      <c r="K21" s="95"/>
      <c r="L21" s="95"/>
      <c r="M21" s="95"/>
      <c r="N21" s="20"/>
    </row>
    <row r="22" spans="1:14" ht="15.75" thickBot="1" x14ac:dyDescent="0.3">
      <c r="B22" s="444" t="s">
        <v>14</v>
      </c>
      <c r="C22" s="445"/>
      <c r="D22" s="135"/>
      <c r="E22" s="64">
        <f>SUM(E15:E21)</f>
        <v>877078020</v>
      </c>
      <c r="F22" s="36">
        <f>SUM(F15:F21)</f>
        <v>420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336</v>
      </c>
      <c r="D24" s="42"/>
      <c r="E24" s="45">
        <f>E22</f>
        <v>877078020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34">
        <v>0</v>
      </c>
      <c r="E40" s="446">
        <f>+D40+D41</f>
        <v>25</v>
      </c>
      <c r="F40" s="92"/>
      <c r="G40" s="92"/>
      <c r="H40" s="92"/>
      <c r="I40" s="95"/>
      <c r="J40" s="95"/>
      <c r="K40" s="95"/>
      <c r="L40" s="95"/>
      <c r="M40" s="95"/>
      <c r="N40" s="96"/>
    </row>
    <row r="41" spans="1:17" ht="42.75" x14ac:dyDescent="0.25">
      <c r="A41" s="87"/>
      <c r="B41" s="93" t="s">
        <v>103</v>
      </c>
      <c r="C41" s="94">
        <v>60</v>
      </c>
      <c r="D41" s="134">
        <v>25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B47" s="174" t="s">
        <v>392</v>
      </c>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c r="B49" s="102"/>
      <c r="C49" s="102"/>
      <c r="D49" s="102"/>
      <c r="E49" s="124"/>
      <c r="F49" s="98"/>
      <c r="G49" s="115"/>
      <c r="H49" s="105"/>
      <c r="I49" s="105"/>
      <c r="J49" s="99"/>
      <c r="K49" s="90"/>
      <c r="L49" s="99"/>
      <c r="M49" s="90"/>
      <c r="N49" s="90"/>
      <c r="O49" s="27"/>
      <c r="P49" s="27"/>
      <c r="Q49" s="116"/>
      <c r="R49" s="100"/>
      <c r="S49" s="100"/>
      <c r="T49" s="100"/>
      <c r="U49" s="100"/>
      <c r="V49" s="100"/>
      <c r="W49" s="100"/>
      <c r="X49" s="100"/>
      <c r="Y49" s="100"/>
      <c r="Z49" s="100"/>
    </row>
    <row r="50" spans="1:26" s="101" customFormat="1" x14ac:dyDescent="0.25">
      <c r="A50" s="47"/>
      <c r="B50" s="102"/>
      <c r="C50" s="102"/>
      <c r="D50" s="102"/>
      <c r="E50" s="124"/>
      <c r="F50" s="98"/>
      <c r="G50" s="98"/>
      <c r="H50" s="105"/>
      <c r="I50" s="105"/>
      <c r="J50" s="99"/>
      <c r="K50" s="90"/>
      <c r="L50" s="99"/>
      <c r="M50" s="90"/>
      <c r="N50" s="90"/>
      <c r="O50" s="27"/>
      <c r="P50" s="27"/>
      <c r="Q50" s="116"/>
      <c r="R50" s="100"/>
      <c r="S50" s="100"/>
      <c r="T50" s="100"/>
      <c r="U50" s="100"/>
      <c r="V50" s="100"/>
      <c r="W50" s="100"/>
      <c r="X50" s="100"/>
      <c r="Y50" s="100"/>
      <c r="Z50" s="100"/>
    </row>
    <row r="51" spans="1:26" s="101" customFormat="1" x14ac:dyDescent="0.25">
      <c r="A51" s="47"/>
      <c r="B51" s="102"/>
      <c r="C51" s="102"/>
      <c r="D51" s="102"/>
      <c r="E51" s="124"/>
      <c r="F51" s="98"/>
      <c r="G51" s="98"/>
      <c r="H51" s="105"/>
      <c r="I51" s="105"/>
      <c r="J51" s="99"/>
      <c r="K51" s="90"/>
      <c r="L51" s="99"/>
      <c r="M51" s="90"/>
      <c r="N51" s="90"/>
      <c r="O51" s="27"/>
      <c r="P51" s="27"/>
      <c r="Q51" s="116"/>
      <c r="R51" s="100"/>
      <c r="S51" s="100"/>
      <c r="T51" s="100"/>
      <c r="U51" s="100"/>
      <c r="V51" s="100"/>
      <c r="W51" s="100"/>
      <c r="X51" s="100"/>
      <c r="Y51" s="100"/>
      <c r="Z51" s="100"/>
    </row>
    <row r="52" spans="1:26" s="101" customFormat="1" x14ac:dyDescent="0.25">
      <c r="A52" s="47"/>
      <c r="B52" s="102"/>
      <c r="C52" s="102"/>
      <c r="D52" s="102"/>
      <c r="E52" s="124"/>
      <c r="F52" s="98"/>
      <c r="G52" s="98"/>
      <c r="H52" s="105"/>
      <c r="I52" s="105"/>
      <c r="J52" s="99"/>
      <c r="K52" s="90"/>
      <c r="L52" s="90"/>
      <c r="M52" s="90"/>
      <c r="N52" s="90"/>
      <c r="O52" s="27"/>
      <c r="P52" s="27"/>
      <c r="Q52" s="116"/>
      <c r="R52" s="100"/>
      <c r="S52" s="100"/>
      <c r="T52" s="100"/>
      <c r="U52" s="100"/>
      <c r="V52" s="100"/>
      <c r="W52" s="100"/>
      <c r="X52" s="100"/>
      <c r="Y52" s="100"/>
      <c r="Z52" s="100"/>
    </row>
    <row r="53" spans="1:26" s="101" customFormat="1" x14ac:dyDescent="0.25">
      <c r="A53" s="47"/>
      <c r="B53" s="102"/>
      <c r="C53" s="102"/>
      <c r="D53" s="102"/>
      <c r="E53" s="124"/>
      <c r="F53" s="98"/>
      <c r="G53" s="98"/>
      <c r="H53" s="105"/>
      <c r="I53" s="105"/>
      <c r="J53" s="99"/>
      <c r="K53" s="90"/>
      <c r="L53" s="90"/>
      <c r="M53" s="90"/>
      <c r="N53" s="90"/>
      <c r="O53" s="27"/>
      <c r="P53" s="27"/>
      <c r="Q53" s="116"/>
      <c r="R53" s="100"/>
      <c r="S53" s="100"/>
      <c r="T53" s="100"/>
      <c r="U53" s="100"/>
      <c r="V53" s="100"/>
      <c r="W53" s="100"/>
      <c r="X53" s="100"/>
      <c r="Y53" s="100"/>
      <c r="Z53" s="100"/>
    </row>
    <row r="54" spans="1:26" s="101" customFormat="1" x14ac:dyDescent="0.25">
      <c r="A54" s="47"/>
      <c r="B54" s="102"/>
      <c r="C54" s="102"/>
      <c r="D54" s="102"/>
      <c r="E54" s="124"/>
      <c r="F54" s="98"/>
      <c r="G54" s="98"/>
      <c r="H54" s="105"/>
      <c r="I54" s="105"/>
      <c r="J54" s="99"/>
      <c r="K54" s="90"/>
      <c r="L54" s="90"/>
      <c r="M54" s="90"/>
      <c r="N54" s="90"/>
      <c r="O54" s="27"/>
      <c r="P54" s="27"/>
      <c r="Q54" s="116"/>
      <c r="R54" s="100"/>
      <c r="S54" s="100"/>
      <c r="T54" s="100"/>
      <c r="U54" s="100"/>
      <c r="V54" s="100"/>
      <c r="W54" s="100"/>
      <c r="X54" s="100"/>
      <c r="Y54" s="100"/>
      <c r="Z54" s="100"/>
    </row>
    <row r="55" spans="1:26" s="101" customFormat="1" x14ac:dyDescent="0.25">
      <c r="A55" s="47"/>
      <c r="B55" s="102"/>
      <c r="C55" s="102"/>
      <c r="D55" s="102"/>
      <c r="E55" s="124"/>
      <c r="F55" s="98"/>
      <c r="G55" s="98"/>
      <c r="H55" s="105"/>
      <c r="I55" s="105"/>
      <c r="J55" s="99"/>
      <c r="K55" s="90"/>
      <c r="L55" s="90"/>
      <c r="M55" s="90"/>
      <c r="N55" s="90"/>
      <c r="O55" s="27"/>
      <c r="P55" s="27"/>
      <c r="Q55" s="116"/>
      <c r="R55" s="100"/>
      <c r="S55" s="100"/>
      <c r="T55" s="100"/>
      <c r="U55" s="100"/>
      <c r="V55" s="100"/>
      <c r="W55" s="100"/>
      <c r="X55" s="100"/>
      <c r="Y55" s="100"/>
      <c r="Z55" s="100"/>
    </row>
    <row r="56" spans="1:26" s="101" customFormat="1" x14ac:dyDescent="0.25">
      <c r="A56" s="47"/>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14">
        <f>SUM(K49:K56)</f>
        <v>0</v>
      </c>
      <c r="L57" s="90">
        <f>SUM(L49:L56)</f>
        <v>0</v>
      </c>
      <c r="M57" s="114">
        <f>SUM(M49:M56)</f>
        <v>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36" t="s">
        <v>23</v>
      </c>
      <c r="E60" s="62" t="s">
        <v>24</v>
      </c>
    </row>
    <row r="61" spans="1:26" s="30" customFormat="1" ht="30.6" customHeight="1" x14ac:dyDescent="0.25">
      <c r="B61" s="59" t="s">
        <v>21</v>
      </c>
      <c r="C61" s="60">
        <f>+K57</f>
        <v>0</v>
      </c>
      <c r="D61" s="58" t="s">
        <v>110</v>
      </c>
      <c r="E61" s="58"/>
      <c r="F61" s="32"/>
      <c r="G61" s="32"/>
      <c r="H61" s="32"/>
      <c r="I61" s="32"/>
      <c r="J61" s="32"/>
      <c r="K61" s="32"/>
      <c r="L61" s="32"/>
      <c r="M61" s="32"/>
    </row>
    <row r="62" spans="1:26" s="30" customFormat="1" ht="30" customHeight="1" x14ac:dyDescent="0.25">
      <c r="B62" s="59" t="s">
        <v>25</v>
      </c>
      <c r="C62" s="60">
        <f>+M57</f>
        <v>0</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5" customHeight="1" x14ac:dyDescent="0.25">
      <c r="B69" s="3" t="s">
        <v>201</v>
      </c>
      <c r="C69" s="3" t="s">
        <v>204</v>
      </c>
      <c r="D69" s="5" t="s">
        <v>334</v>
      </c>
      <c r="E69" s="5">
        <v>420</v>
      </c>
      <c r="F69" s="4" t="s">
        <v>182</v>
      </c>
      <c r="G69" s="4" t="s">
        <v>95</v>
      </c>
      <c r="H69" s="4" t="s">
        <v>182</v>
      </c>
      <c r="I69" s="85" t="s">
        <v>95</v>
      </c>
      <c r="J69" s="85" t="s">
        <v>95</v>
      </c>
      <c r="K69" s="109" t="s">
        <v>95</v>
      </c>
      <c r="L69" s="109" t="s">
        <v>95</v>
      </c>
      <c r="M69" s="109" t="s">
        <v>95</v>
      </c>
      <c r="N69" s="109" t="s">
        <v>95</v>
      </c>
      <c r="O69" s="461"/>
      <c r="P69" s="462"/>
      <c r="Q69" s="109" t="s">
        <v>95</v>
      </c>
    </row>
    <row r="70" spans="2:17" x14ac:dyDescent="0.25">
      <c r="B70" s="109"/>
      <c r="C70" s="109"/>
      <c r="D70" s="109"/>
      <c r="E70" s="109"/>
      <c r="F70" s="109"/>
      <c r="G70" s="109"/>
      <c r="H70" s="109"/>
      <c r="I70" s="109"/>
      <c r="J70" s="109"/>
      <c r="K70" s="109"/>
      <c r="L70" s="109"/>
      <c r="M70" s="109"/>
      <c r="N70" s="109"/>
      <c r="O70" s="457"/>
      <c r="P70" s="458"/>
      <c r="Q70" s="109"/>
    </row>
    <row r="71" spans="2:17" x14ac:dyDescent="0.25">
      <c r="B71" s="9" t="s">
        <v>1</v>
      </c>
    </row>
    <row r="72" spans="2:17" x14ac:dyDescent="0.25">
      <c r="B72" s="9" t="s">
        <v>37</v>
      </c>
    </row>
    <row r="73" spans="2:17" x14ac:dyDescent="0.25">
      <c r="B73" s="9" t="s">
        <v>60</v>
      </c>
    </row>
    <row r="75" spans="2:17" ht="15.75" thickBot="1" x14ac:dyDescent="0.3"/>
    <row r="76" spans="2:17" ht="27" thickBot="1" x14ac:dyDescent="0.3">
      <c r="B76" s="449" t="s">
        <v>38</v>
      </c>
      <c r="C76" s="450"/>
      <c r="D76" s="450"/>
      <c r="E76" s="450"/>
      <c r="F76" s="450"/>
      <c r="G76" s="450"/>
      <c r="H76" s="450"/>
      <c r="I76" s="450"/>
      <c r="J76" s="450"/>
      <c r="K76" s="450"/>
      <c r="L76" s="450"/>
      <c r="M76" s="450"/>
      <c r="N76" s="451"/>
    </row>
    <row r="81" spans="2:17" ht="76.5" customHeight="1" x14ac:dyDescent="0.25">
      <c r="B81" s="108" t="s">
        <v>0</v>
      </c>
      <c r="C81" s="108" t="s">
        <v>39</v>
      </c>
      <c r="D81" s="108" t="s">
        <v>40</v>
      </c>
      <c r="E81" s="108" t="s">
        <v>78</v>
      </c>
      <c r="F81" s="108" t="s">
        <v>80</v>
      </c>
      <c r="G81" s="108" t="s">
        <v>81</v>
      </c>
      <c r="H81" s="108" t="s">
        <v>82</v>
      </c>
      <c r="I81" s="108" t="s">
        <v>79</v>
      </c>
      <c r="J81" s="452" t="s">
        <v>83</v>
      </c>
      <c r="K81" s="453"/>
      <c r="L81" s="454"/>
      <c r="M81" s="108" t="s">
        <v>84</v>
      </c>
      <c r="N81" s="108" t="s">
        <v>41</v>
      </c>
      <c r="O81" s="108" t="s">
        <v>42</v>
      </c>
      <c r="P81" s="452" t="s">
        <v>3</v>
      </c>
      <c r="Q81" s="454"/>
    </row>
    <row r="82" spans="2:17" ht="62.25" customHeight="1" x14ac:dyDescent="0.25">
      <c r="B82" s="128" t="s">
        <v>160</v>
      </c>
      <c r="C82" s="128">
        <v>1</v>
      </c>
      <c r="D82" s="3" t="s">
        <v>335</v>
      </c>
      <c r="E82" s="3">
        <v>22565328</v>
      </c>
      <c r="F82" s="128" t="s">
        <v>336</v>
      </c>
      <c r="G82" s="128" t="s">
        <v>116</v>
      </c>
      <c r="H82" s="169" t="s">
        <v>337</v>
      </c>
      <c r="I82" s="5"/>
      <c r="J82" s="128" t="s">
        <v>338</v>
      </c>
      <c r="K82" s="168" t="s">
        <v>339</v>
      </c>
      <c r="L82" s="86" t="s">
        <v>340</v>
      </c>
      <c r="M82" s="109" t="s">
        <v>95</v>
      </c>
      <c r="N82" s="109" t="s">
        <v>95</v>
      </c>
      <c r="O82" s="109" t="s">
        <v>95</v>
      </c>
      <c r="P82" s="460" t="s">
        <v>432</v>
      </c>
      <c r="Q82" s="460"/>
    </row>
    <row r="83" spans="2:17" ht="144" customHeight="1" x14ac:dyDescent="0.25">
      <c r="B83" s="128" t="s">
        <v>220</v>
      </c>
      <c r="C83" s="128">
        <v>1</v>
      </c>
      <c r="D83" s="3" t="s">
        <v>341</v>
      </c>
      <c r="E83" s="3">
        <v>57270292</v>
      </c>
      <c r="F83" s="128" t="s">
        <v>192</v>
      </c>
      <c r="G83" s="128" t="s">
        <v>222</v>
      </c>
      <c r="H83" s="125">
        <v>39438</v>
      </c>
      <c r="I83" s="5"/>
      <c r="J83" s="128" t="s">
        <v>342</v>
      </c>
      <c r="K83" s="86" t="s">
        <v>343</v>
      </c>
      <c r="L83" s="86" t="s">
        <v>344</v>
      </c>
      <c r="M83" s="109" t="s">
        <v>95</v>
      </c>
      <c r="N83" s="109" t="s">
        <v>95</v>
      </c>
      <c r="O83" s="109" t="s">
        <v>95</v>
      </c>
      <c r="P83" s="460"/>
      <c r="Q83" s="460"/>
    </row>
    <row r="84" spans="2:17" ht="82.5" customHeight="1" x14ac:dyDescent="0.25">
      <c r="B84" s="128" t="s">
        <v>220</v>
      </c>
      <c r="C84" s="128">
        <v>1</v>
      </c>
      <c r="D84" s="3" t="s">
        <v>345</v>
      </c>
      <c r="E84" s="3">
        <v>43974888</v>
      </c>
      <c r="F84" s="128" t="s">
        <v>192</v>
      </c>
      <c r="G84" s="128" t="s">
        <v>346</v>
      </c>
      <c r="H84" s="169" t="s">
        <v>337</v>
      </c>
      <c r="I84" s="5"/>
      <c r="J84" s="128"/>
      <c r="K84" s="86"/>
      <c r="L84" s="86"/>
      <c r="M84" s="109" t="s">
        <v>95</v>
      </c>
      <c r="N84" s="109" t="s">
        <v>96</v>
      </c>
      <c r="O84" s="109" t="s">
        <v>95</v>
      </c>
      <c r="P84" s="460" t="s">
        <v>347</v>
      </c>
      <c r="Q84" s="460"/>
    </row>
    <row r="85" spans="2:17" ht="60.75" customHeight="1" x14ac:dyDescent="0.25">
      <c r="B85" s="128"/>
      <c r="C85" s="128"/>
      <c r="D85" s="3"/>
      <c r="E85" s="3"/>
      <c r="F85" s="128"/>
      <c r="G85" s="128"/>
      <c r="H85" s="125"/>
      <c r="I85" s="5"/>
      <c r="J85" s="128"/>
      <c r="K85" s="86"/>
      <c r="L85" s="86"/>
      <c r="M85" s="109"/>
      <c r="N85" s="109"/>
      <c r="O85" s="109"/>
      <c r="P85" s="460"/>
      <c r="Q85" s="460"/>
    </row>
    <row r="87" spans="2:17" ht="15.75" thickBot="1" x14ac:dyDescent="0.3"/>
    <row r="88" spans="2:17" ht="27" thickBot="1" x14ac:dyDescent="0.3">
      <c r="B88" s="449" t="s">
        <v>44</v>
      </c>
      <c r="C88" s="450"/>
      <c r="D88" s="450"/>
      <c r="E88" s="450"/>
      <c r="F88" s="450"/>
      <c r="G88" s="450"/>
      <c r="H88" s="450"/>
      <c r="I88" s="450"/>
      <c r="J88" s="450"/>
      <c r="K88" s="450"/>
      <c r="L88" s="450"/>
      <c r="M88" s="450"/>
      <c r="N88" s="451"/>
    </row>
    <row r="91" spans="2:17" ht="46.15" customHeight="1" x14ac:dyDescent="0.25">
      <c r="B91" s="68" t="s">
        <v>33</v>
      </c>
      <c r="C91" s="68" t="s">
        <v>45</v>
      </c>
      <c r="D91" s="452" t="s">
        <v>3</v>
      </c>
      <c r="E91" s="454"/>
    </row>
    <row r="92" spans="2:17" ht="46.9" customHeight="1" x14ac:dyDescent="0.25">
      <c r="B92" s="69" t="s">
        <v>85</v>
      </c>
      <c r="C92" s="109" t="s">
        <v>95</v>
      </c>
      <c r="D92" s="463"/>
      <c r="E92" s="463"/>
    </row>
    <row r="95" spans="2:17" ht="26.25" x14ac:dyDescent="0.25">
      <c r="B95" s="437" t="s">
        <v>62</v>
      </c>
      <c r="C95" s="438"/>
      <c r="D95" s="438"/>
      <c r="E95" s="438"/>
      <c r="F95" s="438"/>
      <c r="G95" s="438"/>
      <c r="H95" s="438"/>
      <c r="I95" s="438"/>
      <c r="J95" s="438"/>
      <c r="K95" s="438"/>
      <c r="L95" s="438"/>
      <c r="M95" s="438"/>
      <c r="N95" s="438"/>
      <c r="O95" s="438"/>
      <c r="P95" s="438"/>
    </row>
    <row r="97" spans="1:26" ht="15.75" thickBot="1" x14ac:dyDescent="0.3"/>
    <row r="98" spans="1:26" ht="27" thickBot="1" x14ac:dyDescent="0.3">
      <c r="B98" s="449" t="s">
        <v>52</v>
      </c>
      <c r="C98" s="450"/>
      <c r="D98" s="450"/>
      <c r="E98" s="450"/>
      <c r="F98" s="450"/>
      <c r="G98" s="450"/>
      <c r="H98" s="450"/>
      <c r="I98" s="450"/>
      <c r="J98" s="450"/>
      <c r="K98" s="450"/>
      <c r="L98" s="450"/>
      <c r="M98" s="450"/>
      <c r="N98" s="451"/>
    </row>
    <row r="99" spans="1:26" x14ac:dyDescent="0.25">
      <c r="B99" s="174" t="s">
        <v>379</v>
      </c>
    </row>
    <row r="100" spans="1:26" ht="15.75" thickBot="1" x14ac:dyDescent="0.3">
      <c r="M100" s="65"/>
      <c r="N100" s="65"/>
    </row>
    <row r="101" spans="1:26" s="95" customFormat="1" ht="109.5" customHeight="1" x14ac:dyDescent="0.25">
      <c r="B101" s="106" t="s">
        <v>104</v>
      </c>
      <c r="C101" s="106" t="s">
        <v>105</v>
      </c>
      <c r="D101" s="106" t="s">
        <v>106</v>
      </c>
      <c r="E101" s="106" t="s">
        <v>43</v>
      </c>
      <c r="F101" s="106" t="s">
        <v>22</v>
      </c>
      <c r="G101" s="106" t="s">
        <v>65</v>
      </c>
      <c r="H101" s="106" t="s">
        <v>17</v>
      </c>
      <c r="I101" s="106" t="s">
        <v>10</v>
      </c>
      <c r="J101" s="106" t="s">
        <v>31</v>
      </c>
      <c r="K101" s="106" t="s">
        <v>59</v>
      </c>
      <c r="L101" s="106" t="s">
        <v>20</v>
      </c>
      <c r="M101" s="91" t="s">
        <v>26</v>
      </c>
      <c r="N101" s="106" t="s">
        <v>107</v>
      </c>
      <c r="O101" s="106" t="s">
        <v>36</v>
      </c>
      <c r="P101" s="107" t="s">
        <v>11</v>
      </c>
      <c r="Q101" s="107" t="s">
        <v>19</v>
      </c>
    </row>
    <row r="102" spans="1:26" s="101" customFormat="1" x14ac:dyDescent="0.25">
      <c r="A102" s="47">
        <v>1</v>
      </c>
      <c r="B102" s="103" t="s">
        <v>328</v>
      </c>
      <c r="C102" s="103"/>
      <c r="D102" s="102"/>
      <c r="E102" s="155"/>
      <c r="F102" s="98"/>
      <c r="G102" s="115"/>
      <c r="H102" s="105"/>
      <c r="I102" s="99"/>
      <c r="J102" s="99"/>
      <c r="K102" s="90"/>
      <c r="L102" s="99"/>
      <c r="M102" s="90"/>
      <c r="N102" s="90"/>
      <c r="O102" s="27"/>
      <c r="P102" s="27"/>
      <c r="Q102" s="116" t="s">
        <v>349</v>
      </c>
      <c r="R102" s="100"/>
      <c r="S102" s="100"/>
      <c r="T102" s="100"/>
      <c r="U102" s="100"/>
      <c r="V102" s="100"/>
      <c r="W102" s="100"/>
      <c r="X102" s="100"/>
      <c r="Y102" s="100"/>
      <c r="Z102" s="100"/>
    </row>
    <row r="103" spans="1:26" s="101" customFormat="1" x14ac:dyDescent="0.25">
      <c r="A103" s="47">
        <v>2</v>
      </c>
      <c r="B103" s="103"/>
      <c r="C103" s="103"/>
      <c r="D103" s="102"/>
      <c r="E103" s="124"/>
      <c r="F103" s="98"/>
      <c r="G103" s="98"/>
      <c r="H103" s="105"/>
      <c r="I103" s="99"/>
      <c r="J103" s="99"/>
      <c r="K103" s="90"/>
      <c r="L103" s="99"/>
      <c r="M103" s="90"/>
      <c r="N103" s="90"/>
      <c r="O103" s="27"/>
      <c r="P103" s="27"/>
      <c r="Q103" s="116"/>
      <c r="R103" s="100"/>
      <c r="S103" s="100"/>
      <c r="T103" s="100"/>
      <c r="U103" s="100"/>
      <c r="V103" s="100"/>
      <c r="W103" s="100"/>
      <c r="X103" s="100"/>
      <c r="Y103" s="100"/>
      <c r="Z103" s="100"/>
    </row>
    <row r="104" spans="1:26" s="101" customFormat="1" x14ac:dyDescent="0.25">
      <c r="A104" s="47">
        <v>3</v>
      </c>
      <c r="B104" s="103"/>
      <c r="C104" s="103"/>
      <c r="D104" s="102"/>
      <c r="E104" s="97"/>
      <c r="F104" s="98"/>
      <c r="G104" s="98"/>
      <c r="H104" s="98"/>
      <c r="I104" s="99"/>
      <c r="J104" s="99"/>
      <c r="K104" s="99"/>
      <c r="L104" s="99"/>
      <c r="M104" s="90"/>
      <c r="N104" s="90"/>
      <c r="O104" s="27"/>
      <c r="P104" s="27"/>
      <c r="Q104" s="116"/>
      <c r="R104" s="100"/>
      <c r="S104" s="100"/>
      <c r="T104" s="100"/>
      <c r="U104" s="100"/>
      <c r="V104" s="100"/>
      <c r="W104" s="100"/>
      <c r="X104" s="100"/>
      <c r="Y104" s="100"/>
      <c r="Z104" s="100"/>
    </row>
    <row r="105" spans="1:26" s="101" customFormat="1" x14ac:dyDescent="0.25">
      <c r="A105" s="47">
        <f t="shared" ref="A105:A109" si="0">+A104+1</f>
        <v>4</v>
      </c>
      <c r="B105" s="102"/>
      <c r="C105" s="103"/>
      <c r="D105" s="102"/>
      <c r="E105" s="97"/>
      <c r="F105" s="98"/>
      <c r="G105" s="98"/>
      <c r="H105" s="98"/>
      <c r="I105" s="99"/>
      <c r="J105" s="99"/>
      <c r="K105" s="99"/>
      <c r="L105" s="99"/>
      <c r="M105" s="90"/>
      <c r="N105" s="90"/>
      <c r="O105" s="27"/>
      <c r="P105" s="27"/>
      <c r="Q105" s="116"/>
      <c r="R105" s="100"/>
      <c r="S105" s="100"/>
      <c r="T105" s="100"/>
      <c r="U105" s="100"/>
      <c r="V105" s="100"/>
      <c r="W105" s="100"/>
      <c r="X105" s="100"/>
      <c r="Y105" s="100"/>
      <c r="Z105" s="100"/>
    </row>
    <row r="106" spans="1:26" s="101" customFormat="1" x14ac:dyDescent="0.25">
      <c r="A106" s="47">
        <f t="shared" si="0"/>
        <v>5</v>
      </c>
      <c r="B106" s="102"/>
      <c r="C106" s="103"/>
      <c r="D106" s="102"/>
      <c r="E106" s="97"/>
      <c r="F106" s="98"/>
      <c r="G106" s="98"/>
      <c r="H106" s="98"/>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si="0"/>
        <v>6</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0"/>
        <v>7</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0"/>
        <v>8</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c r="B110" s="50" t="s">
        <v>16</v>
      </c>
      <c r="C110" s="103"/>
      <c r="D110" s="102"/>
      <c r="E110" s="97"/>
      <c r="F110" s="98"/>
      <c r="G110" s="98"/>
      <c r="H110" s="98"/>
      <c r="I110" s="99"/>
      <c r="J110" s="99"/>
      <c r="K110" s="104">
        <f t="shared" ref="K110:N110" si="1">SUM(K102:K109)</f>
        <v>0</v>
      </c>
      <c r="L110" s="104">
        <f t="shared" si="1"/>
        <v>0</v>
      </c>
      <c r="M110" s="114">
        <f t="shared" si="1"/>
        <v>0</v>
      </c>
      <c r="N110" s="104">
        <f t="shared" si="1"/>
        <v>0</v>
      </c>
      <c r="O110" s="27"/>
      <c r="P110" s="27"/>
      <c r="Q110" s="117"/>
    </row>
    <row r="111" spans="1:26" x14ac:dyDescent="0.25">
      <c r="B111" s="30"/>
      <c r="C111" s="30"/>
      <c r="D111" s="30"/>
      <c r="E111" s="31"/>
      <c r="F111" s="30"/>
      <c r="G111" s="30"/>
      <c r="H111" s="30"/>
      <c r="I111" s="30"/>
      <c r="J111" s="30"/>
      <c r="K111" s="30"/>
      <c r="L111" s="30"/>
      <c r="M111" s="30"/>
      <c r="N111" s="30"/>
      <c r="O111" s="30"/>
      <c r="P111" s="30"/>
    </row>
    <row r="112" spans="1:26" ht="18.75" x14ac:dyDescent="0.25">
      <c r="B112" s="59" t="s">
        <v>32</v>
      </c>
      <c r="C112" s="73">
        <f>+K110</f>
        <v>0</v>
      </c>
      <c r="H112" s="32"/>
      <c r="I112" s="32"/>
      <c r="J112" s="32"/>
      <c r="K112" s="32"/>
      <c r="L112" s="32"/>
      <c r="M112" s="32"/>
      <c r="N112" s="30"/>
      <c r="O112" s="30"/>
      <c r="P112" s="30"/>
    </row>
    <row r="114" spans="2:17" ht="15.75" thickBot="1" x14ac:dyDescent="0.3"/>
    <row r="115" spans="2:17" ht="37.15" customHeight="1" thickBot="1" x14ac:dyDescent="0.3">
      <c r="B115" s="76" t="s">
        <v>47</v>
      </c>
      <c r="C115" s="77" t="s">
        <v>48</v>
      </c>
      <c r="D115" s="76" t="s">
        <v>49</v>
      </c>
      <c r="E115" s="77" t="s">
        <v>53</v>
      </c>
    </row>
    <row r="116" spans="2:17" ht="41.45" customHeight="1" x14ac:dyDescent="0.25">
      <c r="B116" s="67" t="s">
        <v>86</v>
      </c>
      <c r="C116" s="70">
        <v>20</v>
      </c>
      <c r="D116" s="70">
        <v>0</v>
      </c>
      <c r="E116" s="467">
        <f>+D116+D117+D118</f>
        <v>0</v>
      </c>
    </row>
    <row r="117" spans="2:17" x14ac:dyDescent="0.25">
      <c r="B117" s="67" t="s">
        <v>87</v>
      </c>
      <c r="C117" s="57">
        <v>30</v>
      </c>
      <c r="D117" s="134">
        <v>0</v>
      </c>
      <c r="E117" s="468"/>
    </row>
    <row r="118" spans="2:17" ht="15.75" thickBot="1" x14ac:dyDescent="0.3">
      <c r="B118" s="67" t="s">
        <v>88</v>
      </c>
      <c r="C118" s="72">
        <v>40</v>
      </c>
      <c r="D118" s="72">
        <v>0</v>
      </c>
      <c r="E118" s="469"/>
    </row>
    <row r="120" spans="2:17" ht="15.75" thickBot="1" x14ac:dyDescent="0.3"/>
    <row r="121" spans="2:17" ht="27" thickBot="1" x14ac:dyDescent="0.3">
      <c r="B121" s="449" t="s">
        <v>50</v>
      </c>
      <c r="C121" s="450"/>
      <c r="D121" s="450"/>
      <c r="E121" s="450"/>
      <c r="F121" s="450"/>
      <c r="G121" s="450"/>
      <c r="H121" s="450"/>
      <c r="I121" s="450"/>
      <c r="J121" s="450"/>
      <c r="K121" s="450"/>
      <c r="L121" s="450"/>
      <c r="M121" s="450"/>
      <c r="N121" s="451"/>
    </row>
    <row r="123" spans="2:17" ht="76.5" customHeight="1" x14ac:dyDescent="0.25">
      <c r="B123" s="108" t="s">
        <v>0</v>
      </c>
      <c r="C123" s="108" t="s">
        <v>39</v>
      </c>
      <c r="D123" s="108" t="s">
        <v>40</v>
      </c>
      <c r="E123" s="108" t="s">
        <v>78</v>
      </c>
      <c r="F123" s="108" t="s">
        <v>80</v>
      </c>
      <c r="G123" s="108" t="s">
        <v>81</v>
      </c>
      <c r="H123" s="108" t="s">
        <v>82</v>
      </c>
      <c r="I123" s="108" t="s">
        <v>79</v>
      </c>
      <c r="J123" s="452" t="s">
        <v>83</v>
      </c>
      <c r="K123" s="453"/>
      <c r="L123" s="454"/>
      <c r="M123" s="108" t="s">
        <v>84</v>
      </c>
      <c r="N123" s="108" t="s">
        <v>41</v>
      </c>
      <c r="O123" s="108" t="s">
        <v>42</v>
      </c>
      <c r="P123" s="452" t="s">
        <v>3</v>
      </c>
      <c r="Q123" s="454"/>
    </row>
    <row r="124" spans="2:17" ht="158.25" customHeight="1" x14ac:dyDescent="0.25">
      <c r="B124" s="132" t="s">
        <v>130</v>
      </c>
      <c r="C124" s="132">
        <v>1</v>
      </c>
      <c r="D124" s="129" t="s">
        <v>350</v>
      </c>
      <c r="E124" s="129">
        <v>55232233</v>
      </c>
      <c r="F124" s="132" t="s">
        <v>336</v>
      </c>
      <c r="G124" s="132" t="s">
        <v>116</v>
      </c>
      <c r="H124" s="130">
        <v>39430</v>
      </c>
      <c r="I124" s="131"/>
      <c r="J124" s="128" t="s">
        <v>351</v>
      </c>
      <c r="K124" s="86" t="s">
        <v>352</v>
      </c>
      <c r="L124" s="86" t="s">
        <v>433</v>
      </c>
      <c r="M124" s="129" t="s">
        <v>353</v>
      </c>
      <c r="N124" s="129" t="s">
        <v>95</v>
      </c>
      <c r="O124" s="129" t="s">
        <v>95</v>
      </c>
      <c r="P124" s="460"/>
      <c r="Q124" s="460"/>
    </row>
    <row r="125" spans="2:17" ht="86.25" customHeight="1" x14ac:dyDescent="0.25">
      <c r="B125" s="128" t="s">
        <v>92</v>
      </c>
      <c r="C125" s="133">
        <v>1</v>
      </c>
      <c r="D125" s="134" t="s">
        <v>354</v>
      </c>
      <c r="E125" s="134">
        <v>1042999637</v>
      </c>
      <c r="F125" s="69" t="s">
        <v>355</v>
      </c>
      <c r="G125" s="69" t="s">
        <v>116</v>
      </c>
      <c r="H125" s="127">
        <v>41044</v>
      </c>
      <c r="I125" s="5"/>
      <c r="J125" s="128"/>
      <c r="K125" s="86"/>
      <c r="L125" s="86"/>
      <c r="M125" s="134" t="s">
        <v>95</v>
      </c>
      <c r="N125" s="134" t="s">
        <v>96</v>
      </c>
      <c r="O125" s="134" t="s">
        <v>95</v>
      </c>
      <c r="P125" s="461" t="s">
        <v>356</v>
      </c>
      <c r="Q125" s="462"/>
    </row>
    <row r="126" spans="2:17" ht="48" customHeight="1" x14ac:dyDescent="0.25">
      <c r="B126" s="128" t="s">
        <v>93</v>
      </c>
      <c r="C126" s="133">
        <v>1</v>
      </c>
      <c r="D126" s="134" t="s">
        <v>357</v>
      </c>
      <c r="E126" s="134">
        <v>1042419377</v>
      </c>
      <c r="F126" s="134" t="s">
        <v>358</v>
      </c>
      <c r="G126" s="69" t="s">
        <v>359</v>
      </c>
      <c r="H126" s="127">
        <v>39066</v>
      </c>
      <c r="I126" s="57"/>
      <c r="J126" s="128"/>
      <c r="K126" s="85"/>
      <c r="L126" s="86"/>
      <c r="M126" s="134" t="s">
        <v>95</v>
      </c>
      <c r="N126" s="134" t="s">
        <v>96</v>
      </c>
      <c r="O126" s="134" t="s">
        <v>95</v>
      </c>
      <c r="P126" s="460" t="s">
        <v>434</v>
      </c>
      <c r="Q126" s="460"/>
    </row>
    <row r="129" spans="2:7" ht="15.75" thickBot="1" x14ac:dyDescent="0.3"/>
    <row r="130" spans="2:7" ht="54" customHeight="1" x14ac:dyDescent="0.25">
      <c r="B130" s="112" t="s">
        <v>33</v>
      </c>
      <c r="C130" s="112" t="s">
        <v>47</v>
      </c>
      <c r="D130" s="108" t="s">
        <v>48</v>
      </c>
      <c r="E130" s="112" t="s">
        <v>49</v>
      </c>
      <c r="F130" s="77" t="s">
        <v>54</v>
      </c>
      <c r="G130" s="82"/>
    </row>
    <row r="131" spans="2:7" ht="120.75" customHeight="1" x14ac:dyDescent="0.2">
      <c r="B131" s="470" t="s">
        <v>51</v>
      </c>
      <c r="C131" s="6" t="s">
        <v>89</v>
      </c>
      <c r="D131" s="134">
        <v>25</v>
      </c>
      <c r="E131" s="134">
        <v>25</v>
      </c>
      <c r="F131" s="471">
        <f>+E131+E132+E133</f>
        <v>25</v>
      </c>
      <c r="G131" s="83"/>
    </row>
    <row r="132" spans="2:7" ht="76.150000000000006" customHeight="1" x14ac:dyDescent="0.2">
      <c r="B132" s="470"/>
      <c r="C132" s="6" t="s">
        <v>90</v>
      </c>
      <c r="D132" s="133">
        <v>25</v>
      </c>
      <c r="E132" s="134">
        <v>0</v>
      </c>
      <c r="F132" s="472"/>
      <c r="G132" s="83"/>
    </row>
    <row r="133" spans="2:7" ht="69" customHeight="1" x14ac:dyDescent="0.2">
      <c r="B133" s="470"/>
      <c r="C133" s="6" t="s">
        <v>91</v>
      </c>
      <c r="D133" s="134">
        <v>10</v>
      </c>
      <c r="E133" s="134">
        <v>0</v>
      </c>
      <c r="F133" s="473"/>
      <c r="G133" s="83"/>
    </row>
    <row r="134" spans="2:7" x14ac:dyDescent="0.25">
      <c r="C134" s="92"/>
    </row>
    <row r="137" spans="2:7" x14ac:dyDescent="0.25">
      <c r="B137" s="110" t="s">
        <v>55</v>
      </c>
    </row>
    <row r="140" spans="2:7" x14ac:dyDescent="0.25">
      <c r="B140" s="113" t="s">
        <v>33</v>
      </c>
      <c r="C140" s="113" t="s">
        <v>56</v>
      </c>
      <c r="D140" s="112" t="s">
        <v>49</v>
      </c>
      <c r="E140" s="112" t="s">
        <v>16</v>
      </c>
    </row>
    <row r="141" spans="2:7" ht="28.5" x14ac:dyDescent="0.25">
      <c r="B141" s="93" t="s">
        <v>57</v>
      </c>
      <c r="C141" s="94">
        <v>40</v>
      </c>
      <c r="D141" s="134">
        <f>+E116</f>
        <v>0</v>
      </c>
      <c r="E141" s="446">
        <f>+D141+D142</f>
        <v>25</v>
      </c>
    </row>
    <row r="142" spans="2:7" ht="42.75" x14ac:dyDescent="0.25">
      <c r="B142" s="93" t="s">
        <v>58</v>
      </c>
      <c r="C142" s="94">
        <v>60</v>
      </c>
      <c r="D142" s="134">
        <f>+F131</f>
        <v>25</v>
      </c>
      <c r="E142" s="447"/>
    </row>
  </sheetData>
  <mergeCells count="41">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O70:P70"/>
    <mergeCell ref="B76:N76"/>
    <mergeCell ref="J81:L81"/>
    <mergeCell ref="P81:Q81"/>
    <mergeCell ref="C63:N63"/>
    <mergeCell ref="B65:N65"/>
    <mergeCell ref="O68:P68"/>
    <mergeCell ref="O69:P69"/>
    <mergeCell ref="P82:Q82"/>
    <mergeCell ref="P83:Q83"/>
    <mergeCell ref="P84:Q84"/>
    <mergeCell ref="P85:Q85"/>
    <mergeCell ref="P123:Q123"/>
    <mergeCell ref="P124:Q124"/>
    <mergeCell ref="P125:Q125"/>
    <mergeCell ref="P126:Q126"/>
    <mergeCell ref="B88:N88"/>
    <mergeCell ref="D91:E91"/>
    <mergeCell ref="D92:E92"/>
    <mergeCell ref="B95:P95"/>
    <mergeCell ref="B98:N98"/>
    <mergeCell ref="E116:E118"/>
    <mergeCell ref="B131:B133"/>
    <mergeCell ref="F131:F133"/>
    <mergeCell ref="E141:E142"/>
    <mergeCell ref="B121:N121"/>
    <mergeCell ref="J123:L123"/>
  </mergeCells>
  <dataValidations count="2">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4"/>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49.5703125" style="9" bestFit="1" customWidth="1"/>
    <col min="5" max="5" width="25" style="9" customWidth="1"/>
    <col min="6" max="6" width="29.7109375" style="9" customWidth="1"/>
    <col min="7" max="7" width="33" style="9" customWidth="1"/>
    <col min="8" max="8" width="24.5703125" style="9" customWidth="1"/>
    <col min="9" max="9" width="24" style="9" customWidth="1"/>
    <col min="10" max="10" width="20.28515625" style="9" customWidth="1"/>
    <col min="11" max="11" width="19.5703125" style="9" customWidth="1"/>
    <col min="12" max="12" width="25.42578125" style="9" customWidth="1"/>
    <col min="13" max="13" width="18.7109375" style="9" customWidth="1"/>
    <col min="14" max="14" width="22.140625" style="9" customWidth="1"/>
    <col min="15" max="15" width="26.140625" style="9" customWidth="1"/>
    <col min="16" max="16" width="19.5703125" style="9" bestFit="1" customWidth="1"/>
    <col min="17" max="17" width="21.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328</v>
      </c>
      <c r="D6" s="439"/>
      <c r="E6" s="439"/>
      <c r="F6" s="439"/>
      <c r="G6" s="439"/>
      <c r="H6" s="439"/>
      <c r="I6" s="439"/>
      <c r="J6" s="439"/>
      <c r="K6" s="439"/>
      <c r="L6" s="439"/>
      <c r="M6" s="439"/>
      <c r="N6" s="440"/>
    </row>
    <row r="7" spans="2:16" ht="16.5" thickBot="1" x14ac:dyDescent="0.3">
      <c r="B7" s="12" t="s">
        <v>5</v>
      </c>
      <c r="C7" s="439" t="s">
        <v>329</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31</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50" t="s">
        <v>12</v>
      </c>
      <c r="E14" s="150" t="s">
        <v>13</v>
      </c>
      <c r="F14" s="150" t="s">
        <v>29</v>
      </c>
      <c r="G14" s="80"/>
      <c r="I14" s="38"/>
      <c r="J14" s="38"/>
      <c r="K14" s="38"/>
      <c r="L14" s="38"/>
      <c r="M14" s="38"/>
      <c r="N14" s="96"/>
    </row>
    <row r="15" spans="2:16" x14ac:dyDescent="0.25">
      <c r="B15" s="443"/>
      <c r="C15" s="443"/>
      <c r="D15" s="150">
        <v>31</v>
      </c>
      <c r="E15" s="36">
        <v>1252968600</v>
      </c>
      <c r="F15" s="36">
        <v>600</v>
      </c>
      <c r="G15" s="81"/>
      <c r="I15" s="39"/>
      <c r="J15" s="39"/>
      <c r="K15" s="39"/>
      <c r="L15" s="39"/>
      <c r="M15" s="39"/>
      <c r="N15" s="96"/>
    </row>
    <row r="16" spans="2:16" x14ac:dyDescent="0.25">
      <c r="B16" s="443"/>
      <c r="C16" s="443"/>
      <c r="D16" s="150"/>
      <c r="E16" s="36"/>
      <c r="F16" s="36"/>
      <c r="G16" s="81"/>
      <c r="I16" s="39"/>
      <c r="J16" s="39"/>
      <c r="K16" s="39"/>
      <c r="L16" s="39"/>
      <c r="M16" s="39"/>
      <c r="N16" s="96"/>
    </row>
    <row r="17" spans="1:14" x14ac:dyDescent="0.25">
      <c r="B17" s="443"/>
      <c r="C17" s="443"/>
      <c r="D17" s="150"/>
      <c r="E17" s="36"/>
      <c r="F17" s="36"/>
      <c r="G17" s="81"/>
      <c r="I17" s="39"/>
      <c r="J17" s="39"/>
      <c r="K17" s="39"/>
      <c r="L17" s="39"/>
      <c r="M17" s="39"/>
      <c r="N17" s="96"/>
    </row>
    <row r="18" spans="1:14" x14ac:dyDescent="0.25">
      <c r="B18" s="443"/>
      <c r="C18" s="443"/>
      <c r="D18" s="150"/>
      <c r="E18" s="37"/>
      <c r="F18" s="36"/>
      <c r="G18" s="81"/>
      <c r="H18" s="22"/>
      <c r="I18" s="39"/>
      <c r="J18" s="39"/>
      <c r="K18" s="39"/>
      <c r="L18" s="39"/>
      <c r="M18" s="39"/>
      <c r="N18" s="20"/>
    </row>
    <row r="19" spans="1:14" x14ac:dyDescent="0.25">
      <c r="B19" s="443"/>
      <c r="C19" s="443"/>
      <c r="D19" s="150"/>
      <c r="E19" s="37"/>
      <c r="F19" s="36"/>
      <c r="G19" s="81"/>
      <c r="H19" s="22"/>
      <c r="I19" s="41"/>
      <c r="J19" s="41"/>
      <c r="K19" s="41"/>
      <c r="L19" s="41"/>
      <c r="M19" s="41"/>
      <c r="N19" s="20"/>
    </row>
    <row r="20" spans="1:14" x14ac:dyDescent="0.25">
      <c r="B20" s="443"/>
      <c r="C20" s="443"/>
      <c r="D20" s="150"/>
      <c r="E20" s="37"/>
      <c r="F20" s="36"/>
      <c r="G20" s="81"/>
      <c r="H20" s="22"/>
      <c r="I20" s="95"/>
      <c r="J20" s="95"/>
      <c r="K20" s="95"/>
      <c r="L20" s="95"/>
      <c r="M20" s="95"/>
      <c r="N20" s="20"/>
    </row>
    <row r="21" spans="1:14" x14ac:dyDescent="0.25">
      <c r="B21" s="443"/>
      <c r="C21" s="443"/>
      <c r="D21" s="150"/>
      <c r="E21" s="37"/>
      <c r="F21" s="36"/>
      <c r="G21" s="81"/>
      <c r="H21" s="22"/>
      <c r="I21" s="95"/>
      <c r="J21" s="95"/>
      <c r="K21" s="95"/>
      <c r="L21" s="95"/>
      <c r="M21" s="95"/>
      <c r="N21" s="20"/>
    </row>
    <row r="22" spans="1:14" ht="15.75" thickBot="1" x14ac:dyDescent="0.3">
      <c r="B22" s="444" t="s">
        <v>14</v>
      </c>
      <c r="C22" s="445"/>
      <c r="D22" s="150"/>
      <c r="E22" s="36">
        <f>SUM(E15:E21)</f>
        <v>1252968600</v>
      </c>
      <c r="F22" s="36">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182" t="s">
        <v>430</v>
      </c>
      <c r="F30" s="92"/>
      <c r="G30" s="92"/>
      <c r="H30" s="92"/>
      <c r="I30" s="95"/>
      <c r="J30" s="95"/>
      <c r="K30" s="95"/>
      <c r="L30" s="95"/>
      <c r="M30" s="95"/>
      <c r="N30" s="96"/>
    </row>
    <row r="31" spans="1:14" x14ac:dyDescent="0.25">
      <c r="A31" s="87"/>
      <c r="B31" s="109" t="s">
        <v>98</v>
      </c>
      <c r="C31" s="109"/>
      <c r="D31" s="109" t="s">
        <v>110</v>
      </c>
      <c r="E31" s="182" t="s">
        <v>431</v>
      </c>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t="s">
        <v>110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48">
        <v>0</v>
      </c>
      <c r="E40" s="446">
        <f>+D40+D41</f>
        <v>0</v>
      </c>
      <c r="F40" s="92"/>
      <c r="G40" s="92"/>
      <c r="H40" s="92"/>
      <c r="I40" s="95"/>
      <c r="J40" s="95"/>
      <c r="K40" s="95"/>
      <c r="L40" s="95"/>
      <c r="M40" s="95"/>
      <c r="N40" s="96"/>
    </row>
    <row r="41" spans="1:17" ht="42.75" x14ac:dyDescent="0.25">
      <c r="A41" s="87"/>
      <c r="B41" s="93" t="s">
        <v>103</v>
      </c>
      <c r="C41" s="94">
        <v>60</v>
      </c>
      <c r="D41" s="148">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B47" s="174" t="s">
        <v>392</v>
      </c>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c r="B49" s="102"/>
      <c r="C49" s="102"/>
      <c r="D49" s="102"/>
      <c r="E49" s="124"/>
      <c r="F49" s="98"/>
      <c r="G49" s="115"/>
      <c r="H49" s="105"/>
      <c r="I49" s="105"/>
      <c r="J49" s="99"/>
      <c r="K49" s="90"/>
      <c r="L49" s="99"/>
      <c r="M49" s="90"/>
      <c r="N49" s="90"/>
      <c r="O49" s="27"/>
      <c r="P49" s="27"/>
      <c r="Q49" s="116"/>
      <c r="R49" s="100"/>
      <c r="S49" s="100"/>
      <c r="T49" s="100"/>
      <c r="U49" s="100"/>
      <c r="V49" s="100"/>
      <c r="W49" s="100"/>
      <c r="X49" s="100"/>
      <c r="Y49" s="100"/>
      <c r="Z49" s="100"/>
    </row>
    <row r="50" spans="1:26" s="101" customFormat="1" x14ac:dyDescent="0.25">
      <c r="A50" s="47"/>
      <c r="B50" s="102"/>
      <c r="C50" s="102"/>
      <c r="D50" s="102"/>
      <c r="E50" s="124"/>
      <c r="F50" s="98"/>
      <c r="G50" s="98"/>
      <c r="H50" s="105"/>
      <c r="I50" s="105"/>
      <c r="J50" s="99"/>
      <c r="K50" s="90"/>
      <c r="L50" s="99"/>
      <c r="M50" s="90"/>
      <c r="N50" s="90"/>
      <c r="O50" s="27"/>
      <c r="P50" s="27"/>
      <c r="Q50" s="116"/>
      <c r="R50" s="100"/>
      <c r="S50" s="100"/>
      <c r="T50" s="100"/>
      <c r="U50" s="100"/>
      <c r="V50" s="100"/>
      <c r="W50" s="100"/>
      <c r="X50" s="100"/>
      <c r="Y50" s="100"/>
      <c r="Z50" s="100"/>
    </row>
    <row r="51" spans="1:26" s="101" customFormat="1" x14ac:dyDescent="0.25">
      <c r="A51" s="47"/>
      <c r="B51" s="102"/>
      <c r="C51" s="102"/>
      <c r="D51" s="102"/>
      <c r="E51" s="124"/>
      <c r="F51" s="98"/>
      <c r="G51" s="98"/>
      <c r="H51" s="105"/>
      <c r="I51" s="105"/>
      <c r="J51" s="99"/>
      <c r="K51" s="90"/>
      <c r="L51" s="99"/>
      <c r="M51" s="90"/>
      <c r="N51" s="90"/>
      <c r="O51" s="27"/>
      <c r="P51" s="27"/>
      <c r="Q51" s="116"/>
      <c r="R51" s="100"/>
      <c r="S51" s="100"/>
      <c r="T51" s="100"/>
      <c r="U51" s="100"/>
      <c r="V51" s="100"/>
      <c r="W51" s="100"/>
      <c r="X51" s="100"/>
      <c r="Y51" s="100"/>
      <c r="Z51" s="100"/>
    </row>
    <row r="52" spans="1:26" s="101" customFormat="1" x14ac:dyDescent="0.25">
      <c r="A52" s="47"/>
      <c r="B52" s="102"/>
      <c r="C52" s="102"/>
      <c r="D52" s="102"/>
      <c r="E52" s="124"/>
      <c r="F52" s="98"/>
      <c r="G52" s="98"/>
      <c r="H52" s="105"/>
      <c r="I52" s="105"/>
      <c r="J52" s="99"/>
      <c r="K52" s="90"/>
      <c r="L52" s="90"/>
      <c r="M52" s="90"/>
      <c r="N52" s="90"/>
      <c r="O52" s="27"/>
      <c r="P52" s="27"/>
      <c r="Q52" s="116"/>
      <c r="R52" s="100"/>
      <c r="S52" s="100"/>
      <c r="T52" s="100"/>
      <c r="U52" s="100"/>
      <c r="V52" s="100"/>
      <c r="W52" s="100"/>
      <c r="X52" s="100"/>
      <c r="Y52" s="100"/>
      <c r="Z52" s="100"/>
    </row>
    <row r="53" spans="1:26" s="101" customFormat="1" x14ac:dyDescent="0.25">
      <c r="A53" s="47"/>
      <c r="B53" s="102"/>
      <c r="C53" s="102"/>
      <c r="D53" s="102"/>
      <c r="E53" s="124"/>
      <c r="F53" s="98"/>
      <c r="G53" s="98"/>
      <c r="H53" s="105"/>
      <c r="I53" s="105"/>
      <c r="J53" s="99"/>
      <c r="K53" s="90"/>
      <c r="L53" s="90"/>
      <c r="M53" s="90"/>
      <c r="N53" s="90"/>
      <c r="O53" s="27"/>
      <c r="P53" s="27"/>
      <c r="Q53" s="116"/>
      <c r="R53" s="100"/>
      <c r="S53" s="100"/>
      <c r="T53" s="100"/>
      <c r="U53" s="100"/>
      <c r="V53" s="100"/>
      <c r="W53" s="100"/>
      <c r="X53" s="100"/>
      <c r="Y53" s="100"/>
      <c r="Z53" s="100"/>
    </row>
    <row r="54" spans="1:26" s="101" customFormat="1" x14ac:dyDescent="0.25">
      <c r="A54" s="47"/>
      <c r="B54" s="102"/>
      <c r="C54" s="102"/>
      <c r="D54" s="102"/>
      <c r="E54" s="124"/>
      <c r="F54" s="98"/>
      <c r="G54" s="98"/>
      <c r="H54" s="105"/>
      <c r="I54" s="105"/>
      <c r="J54" s="99"/>
      <c r="K54" s="90"/>
      <c r="L54" s="90"/>
      <c r="M54" s="90"/>
      <c r="N54" s="90"/>
      <c r="O54" s="27"/>
      <c r="P54" s="27"/>
      <c r="Q54" s="116"/>
      <c r="R54" s="100"/>
      <c r="S54" s="100"/>
      <c r="T54" s="100"/>
      <c r="U54" s="100"/>
      <c r="V54" s="100"/>
      <c r="W54" s="100"/>
      <c r="X54" s="100"/>
      <c r="Y54" s="100"/>
      <c r="Z54" s="100"/>
    </row>
    <row r="55" spans="1:26" s="101" customFormat="1" x14ac:dyDescent="0.25">
      <c r="A55" s="47"/>
      <c r="B55" s="102"/>
      <c r="C55" s="102"/>
      <c r="D55" s="102"/>
      <c r="E55" s="124"/>
      <c r="F55" s="98"/>
      <c r="G55" s="98"/>
      <c r="H55" s="105"/>
      <c r="I55" s="105"/>
      <c r="J55" s="99"/>
      <c r="K55" s="90"/>
      <c r="L55" s="90"/>
      <c r="M55" s="90"/>
      <c r="N55" s="90"/>
      <c r="O55" s="27"/>
      <c r="P55" s="27"/>
      <c r="Q55" s="116"/>
      <c r="R55" s="100"/>
      <c r="S55" s="100"/>
      <c r="T55" s="100"/>
      <c r="U55" s="100"/>
      <c r="V55" s="100"/>
      <c r="W55" s="100"/>
      <c r="X55" s="100"/>
      <c r="Y55" s="100"/>
      <c r="Z55" s="100"/>
    </row>
    <row r="56" spans="1:26" s="101" customFormat="1" x14ac:dyDescent="0.25">
      <c r="A56" s="47"/>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14">
        <f>SUM(K49:K56)</f>
        <v>0</v>
      </c>
      <c r="L57" s="90">
        <f>SUM(L49:L56)</f>
        <v>0</v>
      </c>
      <c r="M57" s="114">
        <f>SUM(M49:M56)</f>
        <v>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51" t="s">
        <v>23</v>
      </c>
      <c r="E60" s="62" t="s">
        <v>24</v>
      </c>
    </row>
    <row r="61" spans="1:26" s="30" customFormat="1" ht="30.6" customHeight="1" x14ac:dyDescent="0.25">
      <c r="B61" s="59" t="s">
        <v>21</v>
      </c>
      <c r="C61" s="60">
        <f>+K57</f>
        <v>0</v>
      </c>
      <c r="D61" s="58" t="s">
        <v>110</v>
      </c>
      <c r="E61" s="58"/>
      <c r="F61" s="32"/>
      <c r="G61" s="32"/>
      <c r="H61" s="32"/>
      <c r="I61" s="32"/>
      <c r="J61" s="32"/>
      <c r="K61" s="32"/>
      <c r="L61" s="32"/>
      <c r="M61" s="32"/>
    </row>
    <row r="62" spans="1:26" s="30" customFormat="1" ht="30" customHeight="1" x14ac:dyDescent="0.25">
      <c r="B62" s="59" t="s">
        <v>25</v>
      </c>
      <c r="C62" s="60">
        <f>+M57</f>
        <v>0</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5" customHeight="1" x14ac:dyDescent="0.25">
      <c r="B69" s="3" t="s">
        <v>201</v>
      </c>
      <c r="C69" s="3" t="s">
        <v>204</v>
      </c>
      <c r="D69" s="86" t="s">
        <v>393</v>
      </c>
      <c r="E69" s="5">
        <v>600</v>
      </c>
      <c r="F69" s="4" t="s">
        <v>182</v>
      </c>
      <c r="G69" s="4" t="s">
        <v>95</v>
      </c>
      <c r="H69" s="4" t="s">
        <v>182</v>
      </c>
      <c r="I69" s="85" t="s">
        <v>95</v>
      </c>
      <c r="J69" s="85" t="s">
        <v>95</v>
      </c>
      <c r="K69" s="109" t="s">
        <v>95</v>
      </c>
      <c r="L69" s="109" t="s">
        <v>95</v>
      </c>
      <c r="M69" s="109" t="s">
        <v>95</v>
      </c>
      <c r="N69" s="109" t="s">
        <v>95</v>
      </c>
      <c r="O69" s="461"/>
      <c r="P69" s="462"/>
      <c r="Q69" s="109" t="s">
        <v>95</v>
      </c>
    </row>
    <row r="70" spans="2:17" x14ac:dyDescent="0.25">
      <c r="B70" s="109"/>
      <c r="C70" s="109"/>
      <c r="D70" s="109"/>
      <c r="E70" s="109"/>
      <c r="F70" s="109"/>
      <c r="G70" s="109"/>
      <c r="H70" s="109"/>
      <c r="I70" s="109"/>
      <c r="J70" s="109"/>
      <c r="K70" s="109"/>
      <c r="L70" s="109"/>
      <c r="M70" s="109"/>
      <c r="N70" s="109"/>
      <c r="O70" s="457"/>
      <c r="P70" s="458"/>
      <c r="Q70" s="109"/>
    </row>
    <row r="71" spans="2:17" x14ac:dyDescent="0.25">
      <c r="B71" s="9" t="s">
        <v>1</v>
      </c>
    </row>
    <row r="72" spans="2:17" x14ac:dyDescent="0.25">
      <c r="B72" s="9" t="s">
        <v>37</v>
      </c>
    </row>
    <row r="73" spans="2:17" x14ac:dyDescent="0.25">
      <c r="B73" s="9" t="s">
        <v>60</v>
      </c>
    </row>
    <row r="75" spans="2:17" ht="15.75" thickBot="1" x14ac:dyDescent="0.3"/>
    <row r="76" spans="2:17" ht="27" thickBot="1" x14ac:dyDescent="0.3">
      <c r="B76" s="449" t="s">
        <v>38</v>
      </c>
      <c r="C76" s="450"/>
      <c r="D76" s="450"/>
      <c r="E76" s="450"/>
      <c r="F76" s="450"/>
      <c r="G76" s="450"/>
      <c r="H76" s="450"/>
      <c r="I76" s="450"/>
      <c r="J76" s="450"/>
      <c r="K76" s="450"/>
      <c r="L76" s="450"/>
      <c r="M76" s="450"/>
      <c r="N76" s="451"/>
    </row>
    <row r="81" spans="2:17" ht="76.5" customHeight="1" x14ac:dyDescent="0.25">
      <c r="B81" s="108" t="s">
        <v>0</v>
      </c>
      <c r="C81" s="108" t="s">
        <v>39</v>
      </c>
      <c r="D81" s="108" t="s">
        <v>40</v>
      </c>
      <c r="E81" s="108" t="s">
        <v>78</v>
      </c>
      <c r="F81" s="108" t="s">
        <v>80</v>
      </c>
      <c r="G81" s="108" t="s">
        <v>81</v>
      </c>
      <c r="H81" s="108" t="s">
        <v>82</v>
      </c>
      <c r="I81" s="108" t="s">
        <v>79</v>
      </c>
      <c r="J81" s="452" t="s">
        <v>83</v>
      </c>
      <c r="K81" s="453"/>
      <c r="L81" s="454"/>
      <c r="M81" s="108" t="s">
        <v>84</v>
      </c>
      <c r="N81" s="108" t="s">
        <v>41</v>
      </c>
      <c r="O81" s="108" t="s">
        <v>42</v>
      </c>
      <c r="P81" s="452" t="s">
        <v>3</v>
      </c>
      <c r="Q81" s="454"/>
    </row>
    <row r="82" spans="2:17" ht="195" customHeight="1" x14ac:dyDescent="0.25">
      <c r="B82" s="69" t="s">
        <v>160</v>
      </c>
      <c r="C82" s="69">
        <v>1</v>
      </c>
      <c r="D82" s="109" t="s">
        <v>394</v>
      </c>
      <c r="E82" s="109">
        <v>44155961</v>
      </c>
      <c r="F82" s="69" t="s">
        <v>336</v>
      </c>
      <c r="G82" s="69" t="s">
        <v>116</v>
      </c>
      <c r="H82" s="171">
        <v>41563</v>
      </c>
      <c r="I82" s="58"/>
      <c r="J82" s="176" t="s">
        <v>395</v>
      </c>
      <c r="K82" s="177" t="s">
        <v>396</v>
      </c>
      <c r="L82" s="86" t="s">
        <v>397</v>
      </c>
      <c r="M82" s="109" t="s">
        <v>95</v>
      </c>
      <c r="N82" s="109" t="s">
        <v>95</v>
      </c>
      <c r="O82" s="109" t="s">
        <v>95</v>
      </c>
      <c r="P82" s="460" t="s">
        <v>399</v>
      </c>
      <c r="Q82" s="460"/>
    </row>
    <row r="83" spans="2:17" ht="195" customHeight="1" x14ac:dyDescent="0.25">
      <c r="B83" s="69" t="s">
        <v>160</v>
      </c>
      <c r="C83" s="69">
        <v>1</v>
      </c>
      <c r="D83" s="109" t="s">
        <v>398</v>
      </c>
      <c r="E83" s="109">
        <v>33353834</v>
      </c>
      <c r="F83" s="69" t="s">
        <v>336</v>
      </c>
      <c r="G83" s="69" t="s">
        <v>116</v>
      </c>
      <c r="H83" s="171">
        <v>40527</v>
      </c>
      <c r="I83" s="58"/>
      <c r="J83" s="176"/>
      <c r="K83" s="177"/>
      <c r="L83" s="86"/>
      <c r="M83" s="109" t="s">
        <v>95</v>
      </c>
      <c r="N83" s="109" t="s">
        <v>95</v>
      </c>
      <c r="O83" s="109" t="s">
        <v>95</v>
      </c>
      <c r="P83" s="488" t="s">
        <v>401</v>
      </c>
      <c r="Q83" s="488"/>
    </row>
    <row r="84" spans="2:17" ht="144" customHeight="1" x14ac:dyDescent="0.25">
      <c r="B84" s="146" t="s">
        <v>220</v>
      </c>
      <c r="C84" s="146">
        <v>1</v>
      </c>
      <c r="D84" s="3" t="s">
        <v>400</v>
      </c>
      <c r="E84" s="3">
        <v>22468318</v>
      </c>
      <c r="F84" s="146" t="s">
        <v>192</v>
      </c>
      <c r="G84" s="146" t="s">
        <v>244</v>
      </c>
      <c r="H84" s="125">
        <v>37162</v>
      </c>
      <c r="I84" s="5"/>
      <c r="J84" s="146"/>
      <c r="K84" s="86"/>
      <c r="L84" s="86"/>
      <c r="M84" s="109" t="s">
        <v>95</v>
      </c>
      <c r="N84" s="109" t="s">
        <v>95</v>
      </c>
      <c r="O84" s="109" t="s">
        <v>95</v>
      </c>
      <c r="P84" s="488" t="s">
        <v>401</v>
      </c>
      <c r="Q84" s="488"/>
    </row>
    <row r="85" spans="2:17" ht="82.5" customHeight="1" x14ac:dyDescent="0.25">
      <c r="B85" s="146" t="s">
        <v>220</v>
      </c>
      <c r="C85" s="146">
        <v>1</v>
      </c>
      <c r="D85" s="3" t="s">
        <v>402</v>
      </c>
      <c r="E85" s="3">
        <v>55232215</v>
      </c>
      <c r="F85" s="146" t="s">
        <v>336</v>
      </c>
      <c r="G85" s="69" t="s">
        <v>116</v>
      </c>
      <c r="H85" s="178" t="s">
        <v>337</v>
      </c>
      <c r="I85" s="86"/>
      <c r="J85" s="86" t="s">
        <v>404</v>
      </c>
      <c r="K85" s="146" t="s">
        <v>405</v>
      </c>
      <c r="L85" s="86" t="s">
        <v>406</v>
      </c>
      <c r="M85" s="109" t="s">
        <v>95</v>
      </c>
      <c r="N85" s="109" t="s">
        <v>95</v>
      </c>
      <c r="O85" s="109" t="s">
        <v>95</v>
      </c>
      <c r="P85" s="488"/>
      <c r="Q85" s="488"/>
    </row>
    <row r="86" spans="2:17" ht="60.75" customHeight="1" x14ac:dyDescent="0.25">
      <c r="B86" s="146" t="s">
        <v>220</v>
      </c>
      <c r="C86" s="146">
        <v>1</v>
      </c>
      <c r="D86" s="3" t="s">
        <v>403</v>
      </c>
      <c r="E86" s="3">
        <v>1129565669</v>
      </c>
      <c r="F86" s="146" t="s">
        <v>192</v>
      </c>
      <c r="G86" s="146" t="s">
        <v>117</v>
      </c>
      <c r="H86" s="125">
        <v>41844</v>
      </c>
      <c r="I86" s="5"/>
      <c r="J86" s="146" t="s">
        <v>407</v>
      </c>
      <c r="K86" s="86" t="s">
        <v>408</v>
      </c>
      <c r="L86" s="86" t="s">
        <v>409</v>
      </c>
      <c r="M86" s="109" t="s">
        <v>95</v>
      </c>
      <c r="N86" s="109" t="s">
        <v>95</v>
      </c>
      <c r="O86" s="109" t="s">
        <v>95</v>
      </c>
      <c r="P86" s="460"/>
      <c r="Q86" s="460"/>
    </row>
    <row r="87" spans="2:17" ht="60.75" customHeight="1" x14ac:dyDescent="0.25">
      <c r="B87" s="146" t="s">
        <v>220</v>
      </c>
      <c r="C87" s="146">
        <v>1</v>
      </c>
      <c r="D87" s="3" t="s">
        <v>410</v>
      </c>
      <c r="E87" s="3">
        <v>1140822664</v>
      </c>
      <c r="F87" s="146" t="s">
        <v>192</v>
      </c>
      <c r="G87" s="146" t="s">
        <v>191</v>
      </c>
      <c r="H87" s="125">
        <v>40676</v>
      </c>
      <c r="I87" s="5"/>
      <c r="J87" s="146"/>
      <c r="K87" s="86"/>
      <c r="L87" s="86"/>
      <c r="M87" s="109" t="s">
        <v>95</v>
      </c>
      <c r="N87" s="109" t="s">
        <v>95</v>
      </c>
      <c r="O87" s="109" t="s">
        <v>95</v>
      </c>
      <c r="P87" s="460" t="s">
        <v>411</v>
      </c>
      <c r="Q87" s="460"/>
    </row>
    <row r="89" spans="2:17" ht="15.75" thickBot="1" x14ac:dyDescent="0.3"/>
    <row r="90" spans="2:17" ht="27" thickBot="1" x14ac:dyDescent="0.3">
      <c r="B90" s="449" t="s">
        <v>44</v>
      </c>
      <c r="C90" s="450"/>
      <c r="D90" s="450"/>
      <c r="E90" s="450"/>
      <c r="F90" s="450"/>
      <c r="G90" s="450"/>
      <c r="H90" s="450"/>
      <c r="I90" s="450"/>
      <c r="J90" s="450"/>
      <c r="K90" s="450"/>
      <c r="L90" s="450"/>
      <c r="M90" s="450"/>
      <c r="N90" s="451"/>
    </row>
    <row r="93" spans="2:17" ht="46.15" customHeight="1" x14ac:dyDescent="0.25">
      <c r="B93" s="68" t="s">
        <v>33</v>
      </c>
      <c r="C93" s="68" t="s">
        <v>45</v>
      </c>
      <c r="D93" s="452" t="s">
        <v>3</v>
      </c>
      <c r="E93" s="454"/>
    </row>
    <row r="94" spans="2:17" ht="46.9" customHeight="1" x14ac:dyDescent="0.25">
      <c r="B94" s="69" t="s">
        <v>85</v>
      </c>
      <c r="C94" s="109" t="s">
        <v>95</v>
      </c>
      <c r="D94" s="463"/>
      <c r="E94" s="463"/>
    </row>
    <row r="97" spans="1:26" ht="26.25" x14ac:dyDescent="0.25">
      <c r="B97" s="437" t="s">
        <v>62</v>
      </c>
      <c r="C97" s="438"/>
      <c r="D97" s="438"/>
      <c r="E97" s="438"/>
      <c r="F97" s="438"/>
      <c r="G97" s="438"/>
      <c r="H97" s="438"/>
      <c r="I97" s="438"/>
      <c r="J97" s="438"/>
      <c r="K97" s="438"/>
      <c r="L97" s="438"/>
      <c r="M97" s="438"/>
      <c r="N97" s="438"/>
      <c r="O97" s="438"/>
      <c r="P97" s="438"/>
    </row>
    <row r="99" spans="1:26" ht="15.75" thickBot="1" x14ac:dyDescent="0.3"/>
    <row r="100" spans="1:26" ht="27" thickBot="1" x14ac:dyDescent="0.3">
      <c r="B100" s="449" t="s">
        <v>52</v>
      </c>
      <c r="C100" s="450"/>
      <c r="D100" s="450"/>
      <c r="E100" s="450"/>
      <c r="F100" s="450"/>
      <c r="G100" s="450"/>
      <c r="H100" s="450"/>
      <c r="I100" s="450"/>
      <c r="J100" s="450"/>
      <c r="K100" s="450"/>
      <c r="L100" s="450"/>
      <c r="M100" s="450"/>
      <c r="N100" s="451"/>
    </row>
    <row r="101" spans="1:26" x14ac:dyDescent="0.25">
      <c r="B101" s="174" t="s">
        <v>379</v>
      </c>
    </row>
    <row r="102" spans="1:26" ht="15.75" thickBot="1" x14ac:dyDescent="0.3">
      <c r="M102" s="65"/>
      <c r="N102" s="65"/>
    </row>
    <row r="103" spans="1:26" s="95" customFormat="1" ht="109.5" customHeight="1" x14ac:dyDescent="0.25">
      <c r="B103" s="106" t="s">
        <v>104</v>
      </c>
      <c r="C103" s="106" t="s">
        <v>105</v>
      </c>
      <c r="D103" s="106" t="s">
        <v>106</v>
      </c>
      <c r="E103" s="106" t="s">
        <v>43</v>
      </c>
      <c r="F103" s="106" t="s">
        <v>22</v>
      </c>
      <c r="G103" s="106" t="s">
        <v>65</v>
      </c>
      <c r="H103" s="106" t="s">
        <v>17</v>
      </c>
      <c r="I103" s="106" t="s">
        <v>10</v>
      </c>
      <c r="J103" s="106" t="s">
        <v>31</v>
      </c>
      <c r="K103" s="106" t="s">
        <v>59</v>
      </c>
      <c r="L103" s="106" t="s">
        <v>20</v>
      </c>
      <c r="M103" s="91" t="s">
        <v>26</v>
      </c>
      <c r="N103" s="106" t="s">
        <v>107</v>
      </c>
      <c r="O103" s="106" t="s">
        <v>36</v>
      </c>
      <c r="P103" s="107" t="s">
        <v>11</v>
      </c>
      <c r="Q103" s="107" t="s">
        <v>19</v>
      </c>
    </row>
    <row r="104" spans="1:26" s="101" customFormat="1" x14ac:dyDescent="0.25">
      <c r="A104" s="47">
        <v>1</v>
      </c>
      <c r="B104" s="103" t="s">
        <v>328</v>
      </c>
      <c r="C104" s="103"/>
      <c r="D104" s="102"/>
      <c r="E104" s="155"/>
      <c r="F104" s="98"/>
      <c r="G104" s="115"/>
      <c r="H104" s="105"/>
      <c r="I104" s="99"/>
      <c r="J104" s="99"/>
      <c r="K104" s="90"/>
      <c r="L104" s="99"/>
      <c r="M104" s="90"/>
      <c r="N104" s="90"/>
      <c r="O104" s="27"/>
      <c r="P104" s="27"/>
      <c r="Q104" s="116" t="s">
        <v>349</v>
      </c>
      <c r="R104" s="100"/>
      <c r="S104" s="100"/>
      <c r="T104" s="100"/>
      <c r="U104" s="100"/>
      <c r="V104" s="100"/>
      <c r="W104" s="100"/>
      <c r="X104" s="100"/>
      <c r="Y104" s="100"/>
      <c r="Z104" s="100"/>
    </row>
    <row r="105" spans="1:26" s="101" customFormat="1" x14ac:dyDescent="0.25">
      <c r="A105" s="47">
        <v>2</v>
      </c>
      <c r="B105" s="103"/>
      <c r="C105" s="103"/>
      <c r="D105" s="102"/>
      <c r="E105" s="124"/>
      <c r="F105" s="98"/>
      <c r="G105" s="98"/>
      <c r="H105" s="105"/>
      <c r="I105" s="99"/>
      <c r="J105" s="99"/>
      <c r="K105" s="90"/>
      <c r="L105" s="99"/>
      <c r="M105" s="90"/>
      <c r="N105" s="90"/>
      <c r="O105" s="27"/>
      <c r="P105" s="27"/>
      <c r="Q105" s="116"/>
      <c r="R105" s="100"/>
      <c r="S105" s="100"/>
      <c r="T105" s="100"/>
      <c r="U105" s="100"/>
      <c r="V105" s="100"/>
      <c r="W105" s="100"/>
      <c r="X105" s="100"/>
      <c r="Y105" s="100"/>
      <c r="Z105" s="100"/>
    </row>
    <row r="106" spans="1:26" s="101" customFormat="1" x14ac:dyDescent="0.25">
      <c r="A106" s="47">
        <v>3</v>
      </c>
      <c r="B106" s="103"/>
      <c r="C106" s="103"/>
      <c r="D106" s="102"/>
      <c r="E106" s="97"/>
      <c r="F106" s="98"/>
      <c r="G106" s="98"/>
      <c r="H106" s="98"/>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1" si="0">+A106+1</f>
        <v>4</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0"/>
        <v>5</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0"/>
        <v>6</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0"/>
        <v>7</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0"/>
        <v>8</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c r="B112" s="50" t="s">
        <v>16</v>
      </c>
      <c r="C112" s="103"/>
      <c r="D112" s="102"/>
      <c r="E112" s="97"/>
      <c r="F112" s="98"/>
      <c r="G112" s="98"/>
      <c r="H112" s="98"/>
      <c r="I112" s="99"/>
      <c r="J112" s="99"/>
      <c r="K112" s="104">
        <f t="shared" ref="K112:N112" si="1">SUM(K104:K111)</f>
        <v>0</v>
      </c>
      <c r="L112" s="104">
        <f t="shared" si="1"/>
        <v>0</v>
      </c>
      <c r="M112" s="114">
        <f t="shared" si="1"/>
        <v>0</v>
      </c>
      <c r="N112" s="104">
        <f t="shared" si="1"/>
        <v>0</v>
      </c>
      <c r="O112" s="27"/>
      <c r="P112" s="27"/>
      <c r="Q112" s="117"/>
    </row>
    <row r="113" spans="2:17" x14ac:dyDescent="0.25">
      <c r="B113" s="30"/>
      <c r="C113" s="30"/>
      <c r="D113" s="30"/>
      <c r="E113" s="31"/>
      <c r="F113" s="30"/>
      <c r="G113" s="30"/>
      <c r="H113" s="30"/>
      <c r="I113" s="30"/>
      <c r="J113" s="30"/>
      <c r="K113" s="30"/>
      <c r="L113" s="30"/>
      <c r="M113" s="30"/>
      <c r="N113" s="30"/>
      <c r="O113" s="30"/>
      <c r="P113" s="30"/>
    </row>
    <row r="114" spans="2:17" ht="18.75" x14ac:dyDescent="0.25">
      <c r="B114" s="59" t="s">
        <v>32</v>
      </c>
      <c r="C114" s="73">
        <f>+K112</f>
        <v>0</v>
      </c>
      <c r="H114" s="32"/>
      <c r="I114" s="32"/>
      <c r="J114" s="32"/>
      <c r="K114" s="32"/>
      <c r="L114" s="32"/>
      <c r="M114" s="32"/>
      <c r="N114" s="30"/>
      <c r="O114" s="30"/>
      <c r="P114" s="30"/>
    </row>
    <row r="116" spans="2:17" ht="15.75" thickBot="1" x14ac:dyDescent="0.3"/>
    <row r="117" spans="2:17" ht="37.15" customHeight="1" thickBot="1" x14ac:dyDescent="0.3">
      <c r="B117" s="76" t="s">
        <v>47</v>
      </c>
      <c r="C117" s="77" t="s">
        <v>48</v>
      </c>
      <c r="D117" s="76" t="s">
        <v>49</v>
      </c>
      <c r="E117" s="77" t="s">
        <v>53</v>
      </c>
    </row>
    <row r="118" spans="2:17" ht="41.45" customHeight="1" x14ac:dyDescent="0.25">
      <c r="B118" s="67" t="s">
        <v>86</v>
      </c>
      <c r="C118" s="70">
        <v>20</v>
      </c>
      <c r="D118" s="70">
        <v>0</v>
      </c>
      <c r="E118" s="467">
        <f>+D118+D119+D120</f>
        <v>0</v>
      </c>
    </row>
    <row r="119" spans="2:17" x14ac:dyDescent="0.25">
      <c r="B119" s="67" t="s">
        <v>87</v>
      </c>
      <c r="C119" s="166">
        <v>30</v>
      </c>
      <c r="D119" s="148">
        <v>0</v>
      </c>
      <c r="E119" s="468"/>
    </row>
    <row r="120" spans="2:17" ht="15.75" thickBot="1" x14ac:dyDescent="0.3">
      <c r="B120" s="67" t="s">
        <v>88</v>
      </c>
      <c r="C120" s="72">
        <v>40</v>
      </c>
      <c r="D120" s="72">
        <v>0</v>
      </c>
      <c r="E120" s="469"/>
    </row>
    <row r="122" spans="2:17" ht="15.75" thickBot="1" x14ac:dyDescent="0.3"/>
    <row r="123" spans="2:17" ht="27" thickBot="1" x14ac:dyDescent="0.3">
      <c r="B123" s="449" t="s">
        <v>50</v>
      </c>
      <c r="C123" s="450"/>
      <c r="D123" s="450"/>
      <c r="E123" s="450"/>
      <c r="F123" s="450"/>
      <c r="G123" s="450"/>
      <c r="H123" s="450"/>
      <c r="I123" s="450"/>
      <c r="J123" s="450"/>
      <c r="K123" s="450"/>
      <c r="L123" s="450"/>
      <c r="M123" s="450"/>
      <c r="N123" s="451"/>
    </row>
    <row r="125" spans="2:17" ht="76.5" customHeight="1" x14ac:dyDescent="0.25">
      <c r="B125" s="108" t="s">
        <v>0</v>
      </c>
      <c r="C125" s="108" t="s">
        <v>39</v>
      </c>
      <c r="D125" s="108" t="s">
        <v>40</v>
      </c>
      <c r="E125" s="108" t="s">
        <v>78</v>
      </c>
      <c r="F125" s="108" t="s">
        <v>80</v>
      </c>
      <c r="G125" s="108" t="s">
        <v>81</v>
      </c>
      <c r="H125" s="108" t="s">
        <v>82</v>
      </c>
      <c r="I125" s="108" t="s">
        <v>79</v>
      </c>
      <c r="J125" s="452" t="s">
        <v>83</v>
      </c>
      <c r="K125" s="453"/>
      <c r="L125" s="454"/>
      <c r="M125" s="108" t="s">
        <v>84</v>
      </c>
      <c r="N125" s="108" t="s">
        <v>41</v>
      </c>
      <c r="O125" s="108" t="s">
        <v>42</v>
      </c>
      <c r="P125" s="452" t="s">
        <v>3</v>
      </c>
      <c r="Q125" s="454"/>
    </row>
    <row r="126" spans="2:17" ht="158.25" customHeight="1" x14ac:dyDescent="0.25">
      <c r="B126" s="154" t="s">
        <v>130</v>
      </c>
      <c r="C126" s="154">
        <v>1</v>
      </c>
      <c r="D126" s="147" t="s">
        <v>412</v>
      </c>
      <c r="E126" s="147">
        <v>72007505</v>
      </c>
      <c r="F126" s="154" t="s">
        <v>363</v>
      </c>
      <c r="G126" s="154" t="s">
        <v>274</v>
      </c>
      <c r="H126" s="152">
        <v>39418</v>
      </c>
      <c r="I126" s="5">
        <v>2054</v>
      </c>
      <c r="J126" s="146" t="s">
        <v>415</v>
      </c>
      <c r="K126" s="86" t="s">
        <v>416</v>
      </c>
      <c r="L126" s="86" t="s">
        <v>417</v>
      </c>
      <c r="M126" s="147" t="s">
        <v>353</v>
      </c>
      <c r="N126" s="147" t="s">
        <v>95</v>
      </c>
      <c r="O126" s="147" t="s">
        <v>95</v>
      </c>
      <c r="P126" s="460" t="s">
        <v>219</v>
      </c>
      <c r="Q126" s="460"/>
    </row>
    <row r="127" spans="2:17" ht="86.25" customHeight="1" x14ac:dyDescent="0.25">
      <c r="B127" s="146" t="s">
        <v>92</v>
      </c>
      <c r="C127" s="149">
        <v>1</v>
      </c>
      <c r="D127" s="148" t="s">
        <v>413</v>
      </c>
      <c r="E127" s="148">
        <v>22462280</v>
      </c>
      <c r="F127" s="69" t="s">
        <v>418</v>
      </c>
      <c r="G127" s="69" t="s">
        <v>419</v>
      </c>
      <c r="H127" s="127">
        <v>38471</v>
      </c>
      <c r="I127" s="5"/>
      <c r="J127" s="146" t="s">
        <v>420</v>
      </c>
      <c r="K127" s="86" t="s">
        <v>421</v>
      </c>
      <c r="L127" s="86" t="s">
        <v>422</v>
      </c>
      <c r="M127" s="148" t="s">
        <v>95</v>
      </c>
      <c r="N127" s="148" t="s">
        <v>95</v>
      </c>
      <c r="O127" s="148" t="s">
        <v>95</v>
      </c>
      <c r="P127" s="461" t="s">
        <v>219</v>
      </c>
      <c r="Q127" s="462"/>
    </row>
    <row r="128" spans="2:17" ht="48" customHeight="1" x14ac:dyDescent="0.25">
      <c r="B128" s="146" t="s">
        <v>93</v>
      </c>
      <c r="C128" s="149">
        <v>1</v>
      </c>
      <c r="D128" s="148" t="s">
        <v>414</v>
      </c>
      <c r="E128" s="148">
        <v>79806809</v>
      </c>
      <c r="F128" s="149" t="s">
        <v>423</v>
      </c>
      <c r="G128" s="69" t="s">
        <v>424</v>
      </c>
      <c r="H128" s="127"/>
      <c r="I128" s="166"/>
      <c r="J128" s="146"/>
      <c r="K128" s="85"/>
      <c r="L128" s="86"/>
      <c r="M128" s="148" t="s">
        <v>95</v>
      </c>
      <c r="N128" s="148" t="s">
        <v>96</v>
      </c>
      <c r="O128" s="148" t="s">
        <v>95</v>
      </c>
      <c r="P128" s="460" t="s">
        <v>425</v>
      </c>
      <c r="Q128" s="460"/>
    </row>
    <row r="131" spans="2:7" ht="15.75" thickBot="1" x14ac:dyDescent="0.3"/>
    <row r="132" spans="2:7" ht="54" customHeight="1" x14ac:dyDescent="0.25">
      <c r="B132" s="112" t="s">
        <v>33</v>
      </c>
      <c r="C132" s="112" t="s">
        <v>47</v>
      </c>
      <c r="D132" s="108" t="s">
        <v>48</v>
      </c>
      <c r="E132" s="112" t="s">
        <v>49</v>
      </c>
      <c r="F132" s="77" t="s">
        <v>54</v>
      </c>
      <c r="G132" s="82"/>
    </row>
    <row r="133" spans="2:7" ht="120.75" customHeight="1" x14ac:dyDescent="0.2">
      <c r="B133" s="470" t="s">
        <v>51</v>
      </c>
      <c r="C133" s="6" t="s">
        <v>89</v>
      </c>
      <c r="D133" s="148">
        <v>25</v>
      </c>
      <c r="E133" s="148">
        <v>0</v>
      </c>
      <c r="F133" s="471">
        <f>+E133+E134+E135</f>
        <v>0</v>
      </c>
      <c r="G133" s="83"/>
    </row>
    <row r="134" spans="2:7" ht="76.150000000000006" customHeight="1" x14ac:dyDescent="0.2">
      <c r="B134" s="470"/>
      <c r="C134" s="6" t="s">
        <v>90</v>
      </c>
      <c r="D134" s="149">
        <v>25</v>
      </c>
      <c r="E134" s="148">
        <v>0</v>
      </c>
      <c r="F134" s="472"/>
      <c r="G134" s="83"/>
    </row>
    <row r="135" spans="2:7" ht="69" customHeight="1" x14ac:dyDescent="0.2">
      <c r="B135" s="470"/>
      <c r="C135" s="6" t="s">
        <v>91</v>
      </c>
      <c r="D135" s="148">
        <v>10</v>
      </c>
      <c r="E135" s="148">
        <v>0</v>
      </c>
      <c r="F135" s="473"/>
      <c r="G135" s="83"/>
    </row>
    <row r="136" spans="2:7" x14ac:dyDescent="0.25">
      <c r="C136" s="92"/>
    </row>
    <row r="139" spans="2:7" x14ac:dyDescent="0.25">
      <c r="B139" s="110" t="s">
        <v>55</v>
      </c>
    </row>
    <row r="142" spans="2:7" x14ac:dyDescent="0.25">
      <c r="B142" s="113" t="s">
        <v>33</v>
      </c>
      <c r="C142" s="113" t="s">
        <v>56</v>
      </c>
      <c r="D142" s="112" t="s">
        <v>49</v>
      </c>
      <c r="E142" s="112" t="s">
        <v>16</v>
      </c>
    </row>
    <row r="143" spans="2:7" ht="28.5" x14ac:dyDescent="0.25">
      <c r="B143" s="93" t="s">
        <v>57</v>
      </c>
      <c r="C143" s="94">
        <v>40</v>
      </c>
      <c r="D143" s="148">
        <f>+E118</f>
        <v>0</v>
      </c>
      <c r="E143" s="446">
        <f>+D143+D144</f>
        <v>0</v>
      </c>
    </row>
    <row r="144" spans="2:7" ht="42.75" x14ac:dyDescent="0.25">
      <c r="B144" s="93" t="s">
        <v>58</v>
      </c>
      <c r="C144" s="94">
        <v>60</v>
      </c>
      <c r="D144" s="148">
        <f>+F133</f>
        <v>0</v>
      </c>
      <c r="E144" s="447"/>
    </row>
  </sheetData>
  <mergeCells count="43">
    <mergeCell ref="B133:B135"/>
    <mergeCell ref="F133:F135"/>
    <mergeCell ref="E143:E144"/>
    <mergeCell ref="P83:Q83"/>
    <mergeCell ref="P86:Q86"/>
    <mergeCell ref="B123:N123"/>
    <mergeCell ref="J125:L125"/>
    <mergeCell ref="P125:Q125"/>
    <mergeCell ref="P126:Q126"/>
    <mergeCell ref="P127:Q127"/>
    <mergeCell ref="P128:Q128"/>
    <mergeCell ref="B90:N90"/>
    <mergeCell ref="D93:E93"/>
    <mergeCell ref="D94:E94"/>
    <mergeCell ref="B97:P97"/>
    <mergeCell ref="B100:N100"/>
    <mergeCell ref="O68:P68"/>
    <mergeCell ref="O69:P69"/>
    <mergeCell ref="O70:P70"/>
    <mergeCell ref="E118:E120"/>
    <mergeCell ref="J81:L81"/>
    <mergeCell ref="P81:Q81"/>
    <mergeCell ref="P82:Q82"/>
    <mergeCell ref="P84:Q84"/>
    <mergeCell ref="P85:Q85"/>
    <mergeCell ref="P87:Q87"/>
    <mergeCell ref="B76:N76"/>
    <mergeCell ref="C10:E10"/>
    <mergeCell ref="B14:C21"/>
    <mergeCell ref="B22:C22"/>
    <mergeCell ref="E40:E41"/>
    <mergeCell ref="M45:N45"/>
    <mergeCell ref="B59:B60"/>
    <mergeCell ref="C59:C60"/>
    <mergeCell ref="D59:E59"/>
    <mergeCell ref="C63:N63"/>
    <mergeCell ref="B65:N65"/>
    <mergeCell ref="C9:N9"/>
    <mergeCell ref="B2:P2"/>
    <mergeCell ref="B4:P4"/>
    <mergeCell ref="C6:N6"/>
    <mergeCell ref="C7:N7"/>
    <mergeCell ref="C8:N8"/>
  </mergeCells>
  <dataValidations count="2">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41.85546875" style="9" customWidth="1"/>
    <col min="5" max="5" width="25" style="9" customWidth="1"/>
    <col min="6" max="6" width="29.7109375" style="9" customWidth="1"/>
    <col min="7" max="7" width="53.5703125" style="9" bestFit="1"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7.42578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180</v>
      </c>
      <c r="D6" s="439"/>
      <c r="E6" s="439"/>
      <c r="F6" s="439"/>
      <c r="G6" s="439"/>
      <c r="H6" s="439"/>
      <c r="I6" s="439"/>
      <c r="J6" s="439"/>
      <c r="K6" s="439"/>
      <c r="L6" s="439"/>
      <c r="M6" s="439"/>
      <c r="N6" s="440"/>
    </row>
    <row r="7" spans="2:16" ht="16.5" thickBot="1" x14ac:dyDescent="0.3">
      <c r="B7" s="12" t="s">
        <v>5</v>
      </c>
      <c r="C7" s="439" t="s">
        <v>435</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23</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22" t="s">
        <v>12</v>
      </c>
      <c r="E14" s="122" t="s">
        <v>13</v>
      </c>
      <c r="F14" s="122" t="s">
        <v>29</v>
      </c>
      <c r="G14" s="183"/>
      <c r="I14" s="38"/>
      <c r="J14" s="38"/>
      <c r="K14" s="38"/>
      <c r="L14" s="38"/>
      <c r="M14" s="38"/>
      <c r="N14" s="96"/>
    </row>
    <row r="15" spans="2:16" x14ac:dyDescent="0.25">
      <c r="B15" s="443"/>
      <c r="C15" s="443"/>
      <c r="D15" s="122">
        <v>23</v>
      </c>
      <c r="E15" s="36">
        <v>1285075210</v>
      </c>
      <c r="F15" s="36">
        <v>461</v>
      </c>
      <c r="G15" s="184"/>
      <c r="I15" s="39"/>
      <c r="J15" s="39"/>
      <c r="K15" s="39"/>
      <c r="L15" s="39"/>
      <c r="M15" s="39"/>
      <c r="N15" s="96"/>
    </row>
    <row r="16" spans="2:16" x14ac:dyDescent="0.25">
      <c r="B16" s="443"/>
      <c r="C16" s="443"/>
      <c r="D16" s="122"/>
      <c r="E16" s="36"/>
      <c r="F16" s="36"/>
      <c r="G16" s="184"/>
      <c r="I16" s="39"/>
      <c r="J16" s="39"/>
      <c r="K16" s="39"/>
      <c r="L16" s="39"/>
      <c r="M16" s="39"/>
      <c r="N16" s="96"/>
    </row>
    <row r="17" spans="1:14" x14ac:dyDescent="0.25">
      <c r="B17" s="443"/>
      <c r="C17" s="443"/>
      <c r="D17" s="122"/>
      <c r="E17" s="36"/>
      <c r="F17" s="36"/>
      <c r="G17" s="184"/>
      <c r="I17" s="39"/>
      <c r="J17" s="39"/>
      <c r="K17" s="39"/>
      <c r="L17" s="39"/>
      <c r="M17" s="39"/>
      <c r="N17" s="96"/>
    </row>
    <row r="18" spans="1:14" x14ac:dyDescent="0.25">
      <c r="B18" s="443"/>
      <c r="C18" s="443"/>
      <c r="D18" s="122"/>
      <c r="E18" s="36"/>
      <c r="F18" s="36"/>
      <c r="G18" s="184"/>
      <c r="H18" s="22"/>
      <c r="I18" s="39"/>
      <c r="J18" s="39"/>
      <c r="K18" s="39"/>
      <c r="L18" s="39"/>
      <c r="M18" s="39"/>
      <c r="N18" s="20"/>
    </row>
    <row r="19" spans="1:14" x14ac:dyDescent="0.25">
      <c r="B19" s="443"/>
      <c r="C19" s="443"/>
      <c r="D19" s="122"/>
      <c r="E19" s="36"/>
      <c r="F19" s="36"/>
      <c r="G19" s="184"/>
      <c r="H19" s="22"/>
      <c r="I19" s="41"/>
      <c r="J19" s="41"/>
      <c r="K19" s="41"/>
      <c r="L19" s="41"/>
      <c r="M19" s="41"/>
      <c r="N19" s="20"/>
    </row>
    <row r="20" spans="1:14" x14ac:dyDescent="0.25">
      <c r="B20" s="443"/>
      <c r="C20" s="443"/>
      <c r="D20" s="122"/>
      <c r="E20" s="36"/>
      <c r="F20" s="36"/>
      <c r="G20" s="184"/>
      <c r="H20" s="22"/>
      <c r="I20" s="95"/>
      <c r="J20" s="95"/>
      <c r="K20" s="95"/>
      <c r="L20" s="95"/>
      <c r="M20" s="95"/>
      <c r="N20" s="20"/>
    </row>
    <row r="21" spans="1:14" x14ac:dyDescent="0.25">
      <c r="B21" s="443"/>
      <c r="C21" s="443"/>
      <c r="D21" s="122"/>
      <c r="E21" s="36"/>
      <c r="F21" s="36"/>
      <c r="G21" s="184"/>
      <c r="H21" s="22"/>
      <c r="I21" s="95"/>
      <c r="J21" s="95"/>
      <c r="K21" s="95"/>
      <c r="L21" s="95"/>
      <c r="M21" s="95"/>
      <c r="N21" s="20"/>
    </row>
    <row r="22" spans="1:14" x14ac:dyDescent="0.25">
      <c r="B22" s="443"/>
      <c r="C22" s="443"/>
      <c r="D22" s="122"/>
      <c r="E22" s="36"/>
      <c r="F22" s="36"/>
      <c r="G22" s="184"/>
      <c r="H22" s="22"/>
      <c r="I22" s="95"/>
      <c r="J22" s="95"/>
      <c r="K22" s="95"/>
      <c r="L22" s="95"/>
      <c r="M22" s="95"/>
      <c r="N22" s="20"/>
    </row>
    <row r="23" spans="1:14" x14ac:dyDescent="0.25">
      <c r="B23" s="443"/>
      <c r="C23" s="443"/>
      <c r="D23" s="122"/>
      <c r="E23" s="36"/>
      <c r="F23" s="36"/>
      <c r="G23" s="184"/>
      <c r="H23" s="22"/>
      <c r="I23" s="95"/>
      <c r="J23" s="95"/>
      <c r="K23" s="95"/>
      <c r="L23" s="95"/>
      <c r="M23" s="95"/>
      <c r="N23" s="20"/>
    </row>
    <row r="24" spans="1:14" x14ac:dyDescent="0.25">
      <c r="B24" s="443"/>
      <c r="C24" s="443"/>
      <c r="D24" s="122"/>
      <c r="E24" s="36"/>
      <c r="F24" s="36"/>
      <c r="G24" s="184"/>
      <c r="H24" s="22"/>
      <c r="I24" s="95"/>
      <c r="J24" s="95"/>
      <c r="K24" s="95"/>
      <c r="L24" s="95"/>
      <c r="M24" s="95"/>
      <c r="N24" s="20"/>
    </row>
    <row r="25" spans="1:14" ht="15.75" thickBot="1" x14ac:dyDescent="0.3">
      <c r="B25" s="444" t="s">
        <v>14</v>
      </c>
      <c r="C25" s="445"/>
      <c r="D25" s="122"/>
      <c r="E25" s="64">
        <f>SUM(E15:E24)</f>
        <v>1285075210</v>
      </c>
      <c r="F25" s="36">
        <f>SUM(F15:F24)</f>
        <v>461</v>
      </c>
      <c r="G25" s="184"/>
      <c r="H25" s="22"/>
      <c r="I25" s="95"/>
      <c r="J25" s="95"/>
      <c r="K25" s="95"/>
      <c r="L25" s="95"/>
      <c r="M25" s="95"/>
      <c r="N25" s="20"/>
    </row>
    <row r="26" spans="1:14" ht="45.75" thickBot="1" x14ac:dyDescent="0.3">
      <c r="A26" s="43"/>
      <c r="B26" s="53" t="s">
        <v>15</v>
      </c>
      <c r="C26" s="53" t="s">
        <v>64</v>
      </c>
      <c r="E26" s="38"/>
      <c r="F26" s="38"/>
      <c r="G26" s="38"/>
      <c r="H26" s="38"/>
      <c r="I26" s="10"/>
      <c r="J26" s="10"/>
      <c r="K26" s="10"/>
      <c r="L26" s="10"/>
      <c r="M26" s="10"/>
    </row>
    <row r="27" spans="1:14" ht="15.75" thickBot="1" x14ac:dyDescent="0.3">
      <c r="A27" s="44">
        <v>1</v>
      </c>
      <c r="C27" s="46">
        <f>F25*80/100</f>
        <v>368.8</v>
      </c>
      <c r="D27" s="42"/>
      <c r="E27" s="45">
        <f>E25</f>
        <v>1285075210</v>
      </c>
      <c r="F27" s="40"/>
      <c r="G27" s="40"/>
      <c r="H27" s="40"/>
      <c r="I27" s="23"/>
      <c r="J27" s="23"/>
      <c r="K27" s="23"/>
      <c r="L27" s="23"/>
      <c r="M27" s="23"/>
    </row>
    <row r="28" spans="1:14" x14ac:dyDescent="0.25">
      <c r="A28" s="87"/>
      <c r="C28" s="88"/>
      <c r="D28" s="39"/>
      <c r="E28" s="89"/>
      <c r="F28" s="40"/>
      <c r="G28" s="40"/>
      <c r="H28" s="40"/>
      <c r="I28" s="23"/>
      <c r="J28" s="23"/>
      <c r="K28" s="23"/>
      <c r="L28" s="23"/>
      <c r="M28" s="23"/>
    </row>
    <row r="29" spans="1:14" x14ac:dyDescent="0.25">
      <c r="A29" s="87"/>
      <c r="C29" s="88"/>
      <c r="D29" s="39"/>
      <c r="E29" s="89"/>
      <c r="F29" s="40"/>
      <c r="G29" s="40"/>
      <c r="H29" s="40"/>
      <c r="I29" s="23"/>
      <c r="J29" s="23"/>
      <c r="K29" s="23"/>
      <c r="L29" s="23"/>
      <c r="M29" s="23"/>
    </row>
    <row r="30" spans="1:14" x14ac:dyDescent="0.25">
      <c r="A30" s="87"/>
      <c r="B30" s="110" t="s">
        <v>94</v>
      </c>
      <c r="C30" s="92"/>
      <c r="D30" s="92"/>
      <c r="E30" s="92"/>
      <c r="F30" s="92"/>
      <c r="G30" s="92"/>
      <c r="H30" s="92"/>
      <c r="I30" s="95"/>
      <c r="J30" s="95"/>
      <c r="K30" s="95"/>
      <c r="L30" s="95"/>
      <c r="M30" s="95"/>
      <c r="N30" s="96"/>
    </row>
    <row r="31" spans="1:14" x14ac:dyDescent="0.25">
      <c r="A31" s="87"/>
      <c r="B31" s="92"/>
      <c r="C31" s="92"/>
      <c r="D31" s="92"/>
      <c r="E31" s="92"/>
      <c r="F31" s="92"/>
      <c r="G31" s="92"/>
      <c r="H31" s="92"/>
      <c r="I31" s="95"/>
      <c r="J31" s="95"/>
      <c r="K31" s="95"/>
      <c r="L31" s="95"/>
      <c r="M31" s="95"/>
      <c r="N31" s="96"/>
    </row>
    <row r="32" spans="1:14" x14ac:dyDescent="0.25">
      <c r="A32" s="87"/>
      <c r="B32" s="113" t="s">
        <v>33</v>
      </c>
      <c r="C32" s="113" t="s">
        <v>95</v>
      </c>
      <c r="D32" s="113" t="s">
        <v>96</v>
      </c>
      <c r="E32" s="92"/>
      <c r="F32" s="92"/>
      <c r="G32" s="92"/>
      <c r="H32" s="92"/>
      <c r="I32" s="95"/>
      <c r="J32" s="95"/>
      <c r="K32" s="95"/>
      <c r="L32" s="95"/>
      <c r="M32" s="95"/>
      <c r="N32" s="96"/>
    </row>
    <row r="33" spans="1:14" x14ac:dyDescent="0.25">
      <c r="A33" s="87"/>
      <c r="B33" s="109" t="s">
        <v>97</v>
      </c>
      <c r="C33" s="109" t="s">
        <v>110</v>
      </c>
      <c r="D33" s="109"/>
      <c r="E33" s="92"/>
      <c r="F33" s="92"/>
      <c r="G33" s="92"/>
      <c r="H33" s="92"/>
      <c r="I33" s="95"/>
      <c r="J33" s="95"/>
      <c r="K33" s="95"/>
      <c r="L33" s="95"/>
      <c r="M33" s="95"/>
      <c r="N33" s="96"/>
    </row>
    <row r="34" spans="1:14" x14ac:dyDescent="0.25">
      <c r="A34" s="87"/>
      <c r="B34" s="109" t="s">
        <v>98</v>
      </c>
      <c r="C34" s="109" t="s">
        <v>110</v>
      </c>
      <c r="D34" s="109"/>
      <c r="E34" s="92"/>
      <c r="F34" s="92"/>
      <c r="G34" s="92"/>
      <c r="H34" s="92"/>
      <c r="I34" s="95"/>
      <c r="J34" s="95"/>
      <c r="K34" s="95"/>
      <c r="L34" s="95"/>
      <c r="M34" s="95"/>
      <c r="N34" s="96"/>
    </row>
    <row r="35" spans="1:14" x14ac:dyDescent="0.25">
      <c r="A35" s="87"/>
      <c r="B35" s="109" t="s">
        <v>99</v>
      </c>
      <c r="C35" s="109"/>
      <c r="D35" s="109" t="s">
        <v>110</v>
      </c>
      <c r="E35" s="92"/>
      <c r="F35" s="92"/>
      <c r="G35" s="92"/>
      <c r="H35" s="92"/>
      <c r="I35" s="95"/>
      <c r="J35" s="95"/>
      <c r="K35" s="95"/>
      <c r="L35" s="95"/>
      <c r="M35" s="95"/>
      <c r="N35" s="96"/>
    </row>
    <row r="36" spans="1:14" x14ac:dyDescent="0.25">
      <c r="A36" s="87"/>
      <c r="B36" s="109" t="s">
        <v>100</v>
      </c>
      <c r="C36" s="109"/>
      <c r="D36" s="109" t="s">
        <v>110</v>
      </c>
      <c r="E36" s="92"/>
      <c r="F36" s="92"/>
      <c r="G36" s="92"/>
      <c r="H36" s="92"/>
      <c r="I36" s="95"/>
      <c r="J36" s="95"/>
      <c r="K36" s="95"/>
      <c r="L36" s="95"/>
      <c r="M36" s="95"/>
      <c r="N36" s="96"/>
    </row>
    <row r="37" spans="1:14" x14ac:dyDescent="0.25">
      <c r="A37" s="87"/>
      <c r="B37" s="92"/>
      <c r="C37" s="92"/>
      <c r="D37" s="92"/>
      <c r="E37" s="92"/>
      <c r="F37" s="92"/>
      <c r="G37" s="92"/>
      <c r="H37" s="92"/>
      <c r="I37" s="95"/>
      <c r="J37" s="95"/>
      <c r="K37" s="95"/>
      <c r="L37" s="95"/>
      <c r="M37" s="95"/>
      <c r="N37" s="96"/>
    </row>
    <row r="38" spans="1:14" x14ac:dyDescent="0.25">
      <c r="A38" s="87"/>
      <c r="B38" s="92"/>
      <c r="C38" s="92"/>
      <c r="D38" s="92"/>
      <c r="E38" s="92"/>
      <c r="F38" s="92"/>
      <c r="G38" s="92"/>
      <c r="H38" s="92"/>
      <c r="I38" s="95"/>
      <c r="J38" s="95"/>
      <c r="K38" s="95"/>
      <c r="L38" s="95"/>
      <c r="M38" s="95"/>
      <c r="N38" s="96"/>
    </row>
    <row r="39" spans="1:14" x14ac:dyDescent="0.25">
      <c r="A39" s="87"/>
      <c r="B39" s="110" t="s">
        <v>101</v>
      </c>
      <c r="C39" s="92"/>
      <c r="D39" s="92"/>
      <c r="E39" s="92"/>
      <c r="F39" s="92"/>
      <c r="G39" s="92"/>
      <c r="H39" s="92"/>
      <c r="I39" s="95"/>
      <c r="J39" s="95"/>
      <c r="K39" s="95"/>
      <c r="L39" s="95"/>
      <c r="M39" s="95"/>
      <c r="N39" s="96"/>
    </row>
    <row r="40" spans="1:14" x14ac:dyDescent="0.25">
      <c r="A40" s="87"/>
      <c r="B40" s="92"/>
      <c r="C40" s="92"/>
      <c r="D40" s="92"/>
      <c r="E40" s="92"/>
      <c r="F40" s="92"/>
      <c r="G40" s="92"/>
      <c r="H40" s="92"/>
      <c r="I40" s="95"/>
      <c r="J40" s="95"/>
      <c r="K40" s="95"/>
      <c r="L40" s="95"/>
      <c r="M40" s="95"/>
      <c r="N40" s="96"/>
    </row>
    <row r="41" spans="1:14" x14ac:dyDescent="0.25">
      <c r="A41" s="87"/>
      <c r="B41" s="92"/>
      <c r="C41" s="92"/>
      <c r="D41" s="92"/>
      <c r="E41" s="92"/>
      <c r="F41" s="92"/>
      <c r="G41" s="92"/>
      <c r="H41" s="92"/>
      <c r="I41" s="95"/>
      <c r="J41" s="95"/>
      <c r="K41" s="95"/>
      <c r="L41" s="95"/>
      <c r="M41" s="95"/>
      <c r="N41" s="96"/>
    </row>
    <row r="42" spans="1:14" x14ac:dyDescent="0.25">
      <c r="A42" s="87"/>
      <c r="B42" s="113" t="s">
        <v>33</v>
      </c>
      <c r="C42" s="113" t="s">
        <v>56</v>
      </c>
      <c r="D42" s="112" t="s">
        <v>49</v>
      </c>
      <c r="E42" s="112" t="s">
        <v>16</v>
      </c>
      <c r="F42" s="92"/>
      <c r="G42" s="92"/>
      <c r="H42" s="92"/>
      <c r="I42" s="95"/>
      <c r="J42" s="95"/>
      <c r="K42" s="95"/>
      <c r="L42" s="95"/>
      <c r="M42" s="95"/>
      <c r="N42" s="96"/>
    </row>
    <row r="43" spans="1:14" ht="28.5" x14ac:dyDescent="0.25">
      <c r="A43" s="87"/>
      <c r="B43" s="93" t="s">
        <v>102</v>
      </c>
      <c r="C43" s="94">
        <v>40</v>
      </c>
      <c r="D43" s="121">
        <v>0</v>
      </c>
      <c r="E43" s="446">
        <f>+D43+D44</f>
        <v>0</v>
      </c>
      <c r="F43" s="92"/>
      <c r="G43" s="92"/>
      <c r="H43" s="92"/>
      <c r="I43" s="95"/>
      <c r="J43" s="95"/>
      <c r="K43" s="95"/>
      <c r="L43" s="95"/>
      <c r="M43" s="95"/>
      <c r="N43" s="96"/>
    </row>
    <row r="44" spans="1:14" ht="42.75" x14ac:dyDescent="0.25">
      <c r="A44" s="87"/>
      <c r="B44" s="93" t="s">
        <v>103</v>
      </c>
      <c r="C44" s="94">
        <v>60</v>
      </c>
      <c r="D44" s="121">
        <v>0</v>
      </c>
      <c r="E44" s="447"/>
      <c r="F44" s="92"/>
      <c r="G44" s="92"/>
      <c r="H44" s="92"/>
      <c r="I44" s="95"/>
      <c r="J44" s="95"/>
      <c r="K44" s="95"/>
      <c r="L44" s="95"/>
      <c r="M44" s="95"/>
      <c r="N44" s="96"/>
    </row>
    <row r="45" spans="1:14" x14ac:dyDescent="0.25">
      <c r="A45" s="87"/>
      <c r="C45" s="88"/>
      <c r="D45" s="39"/>
      <c r="E45" s="89"/>
      <c r="F45" s="40"/>
      <c r="G45" s="40"/>
      <c r="H45" s="40"/>
      <c r="I45" s="23"/>
      <c r="J45" s="23"/>
      <c r="K45" s="23"/>
      <c r="L45" s="23"/>
      <c r="M45" s="23"/>
    </row>
    <row r="46" spans="1:14" x14ac:dyDescent="0.25">
      <c r="A46" s="87"/>
      <c r="C46" s="88"/>
      <c r="D46" s="39"/>
      <c r="E46" s="89"/>
      <c r="F46" s="40"/>
      <c r="G46" s="40"/>
      <c r="H46" s="40"/>
      <c r="I46" s="23"/>
      <c r="J46" s="23"/>
      <c r="K46" s="23"/>
      <c r="L46" s="23"/>
      <c r="M46" s="23"/>
    </row>
    <row r="47" spans="1:14" x14ac:dyDescent="0.25">
      <c r="A47" s="87"/>
      <c r="C47" s="88"/>
      <c r="D47" s="39"/>
      <c r="E47" s="89"/>
      <c r="F47" s="40"/>
      <c r="G47" s="40"/>
      <c r="H47" s="40"/>
      <c r="I47" s="23"/>
      <c r="J47" s="23"/>
      <c r="K47" s="23"/>
      <c r="L47" s="23"/>
      <c r="M47" s="23"/>
    </row>
    <row r="48" spans="1:14" ht="15.75" thickBot="1" x14ac:dyDescent="0.3">
      <c r="M48" s="448" t="s">
        <v>35</v>
      </c>
      <c r="N48" s="448"/>
    </row>
    <row r="49" spans="1:26" x14ac:dyDescent="0.25">
      <c r="B49" s="110" t="s">
        <v>30</v>
      </c>
      <c r="M49" s="65"/>
      <c r="N49" s="65"/>
    </row>
    <row r="50" spans="1:26" ht="15.75" thickBot="1" x14ac:dyDescent="0.3">
      <c r="M50" s="65"/>
      <c r="N50" s="65"/>
    </row>
    <row r="51" spans="1:26" s="95" customFormat="1" ht="109.5" customHeight="1" x14ac:dyDescent="0.25">
      <c r="B51" s="106" t="s">
        <v>104</v>
      </c>
      <c r="C51" s="106" t="s">
        <v>105</v>
      </c>
      <c r="D51" s="106" t="s">
        <v>106</v>
      </c>
      <c r="E51" s="106" t="s">
        <v>43</v>
      </c>
      <c r="F51" s="106" t="s">
        <v>22</v>
      </c>
      <c r="G51" s="106" t="s">
        <v>65</v>
      </c>
      <c r="H51" s="106" t="s">
        <v>17</v>
      </c>
      <c r="I51" s="106" t="s">
        <v>10</v>
      </c>
      <c r="J51" s="106" t="s">
        <v>31</v>
      </c>
      <c r="K51" s="106" t="s">
        <v>59</v>
      </c>
      <c r="L51" s="106" t="s">
        <v>20</v>
      </c>
      <c r="M51" s="91" t="s">
        <v>26</v>
      </c>
      <c r="N51" s="106" t="s">
        <v>107</v>
      </c>
      <c r="O51" s="106" t="s">
        <v>36</v>
      </c>
      <c r="P51" s="107" t="s">
        <v>11</v>
      </c>
      <c r="Q51" s="107" t="s">
        <v>19</v>
      </c>
    </row>
    <row r="52" spans="1:26" s="101" customFormat="1" ht="38.25" customHeight="1" x14ac:dyDescent="0.25">
      <c r="A52" s="47">
        <v>1</v>
      </c>
      <c r="B52" s="102" t="s">
        <v>180</v>
      </c>
      <c r="C52" s="102" t="s">
        <v>181</v>
      </c>
      <c r="D52" s="102" t="s">
        <v>436</v>
      </c>
      <c r="E52" s="124" t="s">
        <v>437</v>
      </c>
      <c r="F52" s="98" t="s">
        <v>95</v>
      </c>
      <c r="G52" s="97" t="s">
        <v>182</v>
      </c>
      <c r="H52" s="105">
        <v>39965</v>
      </c>
      <c r="I52" s="99">
        <v>40512</v>
      </c>
      <c r="J52" s="99" t="s">
        <v>96</v>
      </c>
      <c r="K52" s="90">
        <f>(I52-H52)/30</f>
        <v>18.233333333333334</v>
      </c>
      <c r="L52" s="99"/>
      <c r="M52" s="90">
        <v>251</v>
      </c>
      <c r="N52" s="90" t="s">
        <v>182</v>
      </c>
      <c r="O52" s="27">
        <v>25000000</v>
      </c>
      <c r="P52" s="27">
        <v>2</v>
      </c>
      <c r="Q52" s="116"/>
      <c r="R52" s="100"/>
      <c r="S52" s="100"/>
      <c r="T52" s="100"/>
      <c r="U52" s="100"/>
      <c r="V52" s="100"/>
      <c r="W52" s="100"/>
      <c r="X52" s="100"/>
      <c r="Y52" s="100"/>
      <c r="Z52" s="100"/>
    </row>
    <row r="53" spans="1:26" s="101" customFormat="1" ht="82.5" customHeight="1" x14ac:dyDescent="0.25">
      <c r="A53" s="47">
        <v>2</v>
      </c>
      <c r="B53" s="102" t="s">
        <v>180</v>
      </c>
      <c r="C53" s="102" t="s">
        <v>180</v>
      </c>
      <c r="D53" s="102" t="s">
        <v>183</v>
      </c>
      <c r="E53" s="124" t="s">
        <v>184</v>
      </c>
      <c r="F53" s="98" t="s">
        <v>95</v>
      </c>
      <c r="G53" s="97" t="s">
        <v>182</v>
      </c>
      <c r="H53" s="105">
        <v>40575</v>
      </c>
      <c r="I53" s="99">
        <v>40877</v>
      </c>
      <c r="J53" s="99" t="s">
        <v>96</v>
      </c>
      <c r="K53" s="90">
        <f t="shared" ref="K53:K56" si="0">(I53-H53)/30</f>
        <v>10.066666666666666</v>
      </c>
      <c r="L53" s="99"/>
      <c r="M53" s="90">
        <v>122</v>
      </c>
      <c r="N53" s="90" t="s">
        <v>182</v>
      </c>
      <c r="O53" s="27">
        <v>30000000</v>
      </c>
      <c r="P53" s="27">
        <v>2</v>
      </c>
      <c r="Q53" s="116"/>
      <c r="R53" s="100"/>
      <c r="S53" s="100"/>
      <c r="T53" s="100"/>
      <c r="U53" s="100"/>
      <c r="V53" s="100"/>
      <c r="W53" s="100"/>
      <c r="X53" s="100"/>
      <c r="Y53" s="100"/>
      <c r="Z53" s="100"/>
    </row>
    <row r="54" spans="1:26" s="101" customFormat="1" ht="30" x14ac:dyDescent="0.25">
      <c r="A54" s="47">
        <v>3</v>
      </c>
      <c r="B54" s="102" t="s">
        <v>180</v>
      </c>
      <c r="C54" s="102" t="s">
        <v>180</v>
      </c>
      <c r="D54" s="102" t="s">
        <v>185</v>
      </c>
      <c r="E54" s="124" t="s">
        <v>186</v>
      </c>
      <c r="F54" s="98" t="s">
        <v>95</v>
      </c>
      <c r="G54" s="97" t="s">
        <v>182</v>
      </c>
      <c r="H54" s="105">
        <v>40940</v>
      </c>
      <c r="I54" s="99">
        <v>41243</v>
      </c>
      <c r="J54" s="99" t="s">
        <v>96</v>
      </c>
      <c r="K54" s="90">
        <f t="shared" si="0"/>
        <v>10.1</v>
      </c>
      <c r="L54" s="99"/>
      <c r="M54" s="90">
        <v>55</v>
      </c>
      <c r="N54" s="90" t="s">
        <v>182</v>
      </c>
      <c r="O54" s="27">
        <v>30000000</v>
      </c>
      <c r="P54" s="27">
        <v>2</v>
      </c>
      <c r="Q54" s="116"/>
      <c r="R54" s="100"/>
      <c r="S54" s="100"/>
      <c r="T54" s="100"/>
      <c r="U54" s="100"/>
      <c r="V54" s="100"/>
      <c r="W54" s="100"/>
      <c r="X54" s="100"/>
      <c r="Y54" s="100"/>
      <c r="Z54" s="100"/>
    </row>
    <row r="55" spans="1:26" s="101" customFormat="1" ht="30" x14ac:dyDescent="0.25">
      <c r="A55" s="47">
        <f t="shared" ref="A55:A56" si="1">+A54+1</f>
        <v>4</v>
      </c>
      <c r="B55" s="102" t="s">
        <v>180</v>
      </c>
      <c r="C55" s="102" t="s">
        <v>180</v>
      </c>
      <c r="D55" s="102" t="s">
        <v>187</v>
      </c>
      <c r="E55" s="124" t="s">
        <v>188</v>
      </c>
      <c r="F55" s="98" t="s">
        <v>95</v>
      </c>
      <c r="G55" s="97" t="s">
        <v>182</v>
      </c>
      <c r="H55" s="105">
        <v>41302</v>
      </c>
      <c r="I55" s="99">
        <v>41605</v>
      </c>
      <c r="J55" s="99" t="s">
        <v>96</v>
      </c>
      <c r="K55" s="90">
        <f t="shared" si="0"/>
        <v>10.1</v>
      </c>
      <c r="L55" s="99"/>
      <c r="M55" s="90">
        <v>75</v>
      </c>
      <c r="N55" s="90" t="s">
        <v>182</v>
      </c>
      <c r="O55" s="27">
        <v>25000000</v>
      </c>
      <c r="P55" s="27">
        <v>2</v>
      </c>
      <c r="Q55" s="116"/>
      <c r="R55" s="100"/>
      <c r="S55" s="100"/>
      <c r="T55" s="100"/>
      <c r="U55" s="100"/>
      <c r="V55" s="100"/>
      <c r="W55" s="100"/>
      <c r="X55" s="100"/>
      <c r="Y55" s="100"/>
      <c r="Z55" s="100"/>
    </row>
    <row r="56" spans="1:26" s="101" customFormat="1" ht="113.25" customHeight="1" x14ac:dyDescent="0.25">
      <c r="A56" s="47">
        <f t="shared" si="1"/>
        <v>5</v>
      </c>
      <c r="B56" s="102" t="s">
        <v>180</v>
      </c>
      <c r="C56" s="102" t="s">
        <v>180</v>
      </c>
      <c r="D56" s="102" t="s">
        <v>189</v>
      </c>
      <c r="E56" s="124">
        <v>284</v>
      </c>
      <c r="F56" s="98" t="s">
        <v>95</v>
      </c>
      <c r="G56" s="97" t="s">
        <v>182</v>
      </c>
      <c r="H56" s="105">
        <v>41606</v>
      </c>
      <c r="I56" s="99">
        <v>41912</v>
      </c>
      <c r="J56" s="99" t="s">
        <v>96</v>
      </c>
      <c r="K56" s="90">
        <f t="shared" si="0"/>
        <v>10.199999999999999</v>
      </c>
      <c r="L56" s="99"/>
      <c r="M56" s="90">
        <v>156</v>
      </c>
      <c r="N56" s="90" t="s">
        <v>182</v>
      </c>
      <c r="O56" s="27">
        <v>540871141</v>
      </c>
      <c r="P56" s="27">
        <v>2</v>
      </c>
      <c r="Q56" s="185" t="s">
        <v>438</v>
      </c>
      <c r="R56" s="100"/>
      <c r="S56" s="100"/>
      <c r="T56" s="100"/>
      <c r="U56" s="100"/>
      <c r="V56" s="100"/>
      <c r="W56" s="100"/>
      <c r="X56" s="100"/>
      <c r="Y56" s="100"/>
      <c r="Z56" s="100"/>
    </row>
    <row r="57" spans="1:26" s="101" customFormat="1" x14ac:dyDescent="0.25">
      <c r="A57" s="47"/>
      <c r="B57" s="102"/>
      <c r="C57" s="103"/>
      <c r="D57" s="102"/>
      <c r="E57" s="97"/>
      <c r="F57" s="98"/>
      <c r="G57" s="98"/>
      <c r="H57" s="98"/>
      <c r="I57" s="99"/>
      <c r="J57" s="99"/>
      <c r="K57" s="99"/>
      <c r="L57" s="99"/>
      <c r="M57" s="90"/>
      <c r="N57" s="90"/>
      <c r="O57" s="27"/>
      <c r="P57" s="27"/>
      <c r="Q57" s="116"/>
      <c r="R57" s="100"/>
      <c r="S57" s="100"/>
      <c r="T57" s="100"/>
      <c r="U57" s="100"/>
      <c r="V57" s="100"/>
      <c r="W57" s="100"/>
      <c r="X57" s="100"/>
      <c r="Y57" s="100"/>
      <c r="Z57" s="100"/>
    </row>
    <row r="58" spans="1:26" s="101" customFormat="1" x14ac:dyDescent="0.25">
      <c r="A58" s="47"/>
      <c r="B58" s="50" t="s">
        <v>16</v>
      </c>
      <c r="C58" s="103"/>
      <c r="D58" s="102"/>
      <c r="E58" s="97"/>
      <c r="F58" s="98"/>
      <c r="G58" s="98"/>
      <c r="H58" s="98"/>
      <c r="I58" s="99"/>
      <c r="J58" s="99"/>
      <c r="K58" s="114">
        <f>SUM(K52:K57)</f>
        <v>58.7</v>
      </c>
      <c r="L58" s="104">
        <f>SUM(L52:L57)</f>
        <v>0</v>
      </c>
      <c r="M58" s="114">
        <f>SUM(M52:M57)</f>
        <v>659</v>
      </c>
      <c r="N58" s="104">
        <f>SUM(N52:N57)</f>
        <v>0</v>
      </c>
      <c r="O58" s="27"/>
      <c r="P58" s="27"/>
      <c r="Q58" s="117"/>
    </row>
    <row r="59" spans="1:26" s="30" customFormat="1" x14ac:dyDescent="0.25">
      <c r="E59" s="31"/>
    </row>
    <row r="60" spans="1:26" s="30" customFormat="1" x14ac:dyDescent="0.25">
      <c r="B60" s="434" t="s">
        <v>28</v>
      </c>
      <c r="C60" s="434" t="s">
        <v>27</v>
      </c>
      <c r="D60" s="436" t="s">
        <v>34</v>
      </c>
      <c r="E60" s="436"/>
    </row>
    <row r="61" spans="1:26" s="30" customFormat="1" x14ac:dyDescent="0.25">
      <c r="B61" s="435"/>
      <c r="C61" s="435"/>
      <c r="D61" s="123" t="s">
        <v>23</v>
      </c>
      <c r="E61" s="62" t="s">
        <v>24</v>
      </c>
    </row>
    <row r="62" spans="1:26" s="30" customFormat="1" ht="30.6" customHeight="1" x14ac:dyDescent="0.25">
      <c r="B62" s="59" t="s">
        <v>21</v>
      </c>
      <c r="C62" s="60">
        <f>+K58</f>
        <v>58.7</v>
      </c>
      <c r="D62" s="58" t="s">
        <v>110</v>
      </c>
      <c r="E62" s="58"/>
      <c r="F62" s="32"/>
      <c r="G62" s="32"/>
      <c r="H62" s="32"/>
      <c r="I62" s="32"/>
      <c r="J62" s="32"/>
      <c r="K62" s="32"/>
      <c r="L62" s="32"/>
      <c r="M62" s="32"/>
    </row>
    <row r="63" spans="1:26" s="30" customFormat="1" ht="30" customHeight="1" x14ac:dyDescent="0.25">
      <c r="B63" s="59" t="s">
        <v>25</v>
      </c>
      <c r="C63" s="60">
        <f>+M58</f>
        <v>659</v>
      </c>
      <c r="D63" s="58" t="s">
        <v>110</v>
      </c>
      <c r="E63" s="58"/>
    </row>
    <row r="64" spans="1:26" s="30" customFormat="1" x14ac:dyDescent="0.25">
      <c r="B64" s="33"/>
      <c r="C64" s="455"/>
      <c r="D64" s="455"/>
      <c r="E64" s="455"/>
      <c r="F64" s="455"/>
      <c r="G64" s="455"/>
      <c r="H64" s="455"/>
      <c r="I64" s="455"/>
      <c r="J64" s="455"/>
      <c r="K64" s="455"/>
      <c r="L64" s="455"/>
      <c r="M64" s="455"/>
      <c r="N64" s="455"/>
    </row>
    <row r="65" spans="2:17" ht="28.15" customHeight="1" thickBot="1" x14ac:dyDescent="0.3"/>
    <row r="66" spans="2:17" ht="27" thickBot="1" x14ac:dyDescent="0.3">
      <c r="B66" s="456" t="s">
        <v>66</v>
      </c>
      <c r="C66" s="456"/>
      <c r="D66" s="456"/>
      <c r="E66" s="456"/>
      <c r="F66" s="456"/>
      <c r="G66" s="456"/>
      <c r="H66" s="456"/>
      <c r="I66" s="456"/>
      <c r="J66" s="456"/>
      <c r="K66" s="456"/>
      <c r="L66" s="456"/>
      <c r="M66" s="456"/>
      <c r="N66" s="456"/>
    </row>
    <row r="67" spans="2:17" x14ac:dyDescent="0.25">
      <c r="B67" s="174" t="s">
        <v>439</v>
      </c>
    </row>
    <row r="69" spans="2:17" ht="109.5" customHeight="1" x14ac:dyDescent="0.25">
      <c r="B69" s="108" t="s">
        <v>108</v>
      </c>
      <c r="C69" s="68" t="s">
        <v>2</v>
      </c>
      <c r="D69" s="68" t="s">
        <v>68</v>
      </c>
      <c r="E69" s="68" t="s">
        <v>67</v>
      </c>
      <c r="F69" s="68" t="s">
        <v>69</v>
      </c>
      <c r="G69" s="68" t="s">
        <v>70</v>
      </c>
      <c r="H69" s="68" t="s">
        <v>71</v>
      </c>
      <c r="I69" s="68" t="s">
        <v>72</v>
      </c>
      <c r="J69" s="68" t="s">
        <v>73</v>
      </c>
      <c r="K69" s="68" t="s">
        <v>74</v>
      </c>
      <c r="L69" s="68" t="s">
        <v>75</v>
      </c>
      <c r="M69" s="84" t="s">
        <v>76</v>
      </c>
      <c r="N69" s="84" t="s">
        <v>77</v>
      </c>
      <c r="O69" s="452" t="s">
        <v>3</v>
      </c>
      <c r="P69" s="454"/>
      <c r="Q69" s="68" t="s">
        <v>18</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3"/>
      <c r="C75" s="3"/>
      <c r="D75" s="5"/>
      <c r="E75" s="5"/>
      <c r="F75" s="4"/>
      <c r="G75" s="4"/>
      <c r="H75" s="4"/>
      <c r="I75" s="85"/>
      <c r="J75" s="85"/>
      <c r="K75" s="109"/>
      <c r="L75" s="109"/>
      <c r="M75" s="109"/>
      <c r="N75" s="109"/>
      <c r="O75" s="457"/>
      <c r="P75" s="458"/>
      <c r="Q75" s="109"/>
    </row>
    <row r="76" spans="2:17" x14ac:dyDescent="0.25">
      <c r="B76" s="109"/>
      <c r="C76" s="109"/>
      <c r="D76" s="109"/>
      <c r="E76" s="109"/>
      <c r="F76" s="109"/>
      <c r="G76" s="109"/>
      <c r="H76" s="109"/>
      <c r="I76" s="109"/>
      <c r="J76" s="109"/>
      <c r="K76" s="109"/>
      <c r="L76" s="109"/>
      <c r="M76" s="109"/>
      <c r="N76" s="109"/>
      <c r="O76" s="457"/>
      <c r="P76" s="458"/>
      <c r="Q76" s="109"/>
    </row>
    <row r="77" spans="2:17" x14ac:dyDescent="0.25">
      <c r="B77" s="9" t="s">
        <v>1</v>
      </c>
    </row>
    <row r="78" spans="2:17" x14ac:dyDescent="0.25">
      <c r="B78" s="9" t="s">
        <v>37</v>
      </c>
    </row>
    <row r="79" spans="2:17" x14ac:dyDescent="0.25">
      <c r="B79" s="9" t="s">
        <v>60</v>
      </c>
    </row>
    <row r="81" spans="2:17" ht="15.75" thickBot="1" x14ac:dyDescent="0.3"/>
    <row r="82" spans="2:17" ht="27" thickBot="1" x14ac:dyDescent="0.3">
      <c r="B82" s="449" t="s">
        <v>38</v>
      </c>
      <c r="C82" s="450"/>
      <c r="D82" s="450"/>
      <c r="E82" s="450"/>
      <c r="F82" s="450"/>
      <c r="G82" s="450"/>
      <c r="H82" s="450"/>
      <c r="I82" s="450"/>
      <c r="J82" s="450"/>
      <c r="K82" s="450"/>
      <c r="L82" s="450"/>
      <c r="M82" s="450"/>
      <c r="N82" s="451"/>
    </row>
    <row r="85" spans="2:17" ht="76.5" customHeight="1" x14ac:dyDescent="0.25">
      <c r="B85" s="108" t="s">
        <v>0</v>
      </c>
      <c r="C85" s="108" t="s">
        <v>39</v>
      </c>
      <c r="D85" s="108" t="s">
        <v>40</v>
      </c>
      <c r="E85" s="108" t="s">
        <v>78</v>
      </c>
      <c r="F85" s="108" t="s">
        <v>80</v>
      </c>
      <c r="G85" s="108" t="s">
        <v>81</v>
      </c>
      <c r="H85" s="108" t="s">
        <v>82</v>
      </c>
      <c r="I85" s="108" t="s">
        <v>79</v>
      </c>
      <c r="J85" s="452" t="s">
        <v>83</v>
      </c>
      <c r="K85" s="453"/>
      <c r="L85" s="454"/>
      <c r="M85" s="108" t="s">
        <v>84</v>
      </c>
      <c r="N85" s="108" t="s">
        <v>41</v>
      </c>
      <c r="O85" s="108" t="s">
        <v>42</v>
      </c>
      <c r="P85" s="452" t="s">
        <v>3</v>
      </c>
      <c r="Q85" s="454"/>
    </row>
    <row r="86" spans="2:17" ht="90" x14ac:dyDescent="0.25">
      <c r="B86" s="120" t="s">
        <v>159</v>
      </c>
      <c r="C86" s="120">
        <v>1</v>
      </c>
      <c r="D86" s="3" t="s">
        <v>440</v>
      </c>
      <c r="E86" s="3">
        <v>22622277</v>
      </c>
      <c r="F86" s="120" t="s">
        <v>190</v>
      </c>
      <c r="G86" s="120" t="s">
        <v>441</v>
      </c>
      <c r="H86" s="125">
        <v>34366</v>
      </c>
      <c r="I86" s="5"/>
      <c r="J86" s="120" t="s">
        <v>445</v>
      </c>
      <c r="K86" s="86" t="s">
        <v>442</v>
      </c>
      <c r="L86" s="86" t="s">
        <v>443</v>
      </c>
      <c r="M86" s="109" t="s">
        <v>95</v>
      </c>
      <c r="N86" s="109" t="s">
        <v>95</v>
      </c>
      <c r="O86" s="109" t="s">
        <v>96</v>
      </c>
      <c r="P86" s="461" t="s">
        <v>449</v>
      </c>
      <c r="Q86" s="462"/>
    </row>
    <row r="87" spans="2:17" ht="90" x14ac:dyDescent="0.25">
      <c r="B87" s="179" t="s">
        <v>220</v>
      </c>
      <c r="C87" s="179">
        <v>1</v>
      </c>
      <c r="D87" s="3" t="s">
        <v>444</v>
      </c>
      <c r="E87" s="3">
        <v>1047336044</v>
      </c>
      <c r="F87" s="179" t="s">
        <v>192</v>
      </c>
      <c r="G87" s="179" t="s">
        <v>274</v>
      </c>
      <c r="H87" s="125">
        <v>40963</v>
      </c>
      <c r="I87" s="5"/>
      <c r="J87" s="179" t="s">
        <v>447</v>
      </c>
      <c r="K87" s="86" t="s">
        <v>446</v>
      </c>
      <c r="L87" s="86" t="s">
        <v>448</v>
      </c>
      <c r="M87" s="109" t="s">
        <v>95</v>
      </c>
      <c r="N87" s="109" t="s">
        <v>95</v>
      </c>
      <c r="O87" s="109" t="s">
        <v>95</v>
      </c>
      <c r="P87" s="461"/>
      <c r="Q87" s="462"/>
    </row>
    <row r="88" spans="2:17" ht="90" x14ac:dyDescent="0.25">
      <c r="B88" s="179" t="s">
        <v>220</v>
      </c>
      <c r="C88" s="179">
        <v>1</v>
      </c>
      <c r="D88" s="3" t="s">
        <v>450</v>
      </c>
      <c r="E88" s="3">
        <v>1102838090</v>
      </c>
      <c r="F88" s="179" t="s">
        <v>192</v>
      </c>
      <c r="G88" s="179" t="s">
        <v>451</v>
      </c>
      <c r="H88" s="125">
        <v>41087</v>
      </c>
      <c r="I88" s="5"/>
      <c r="J88" s="5" t="s">
        <v>452</v>
      </c>
      <c r="K88" s="168" t="s">
        <v>453</v>
      </c>
      <c r="L88" s="86" t="s">
        <v>454</v>
      </c>
      <c r="M88" s="109" t="s">
        <v>95</v>
      </c>
      <c r="N88" s="109" t="s">
        <v>95</v>
      </c>
      <c r="O88" s="109" t="s">
        <v>95</v>
      </c>
      <c r="P88" s="461"/>
      <c r="Q88" s="462"/>
    </row>
    <row r="89" spans="2:17" x14ac:dyDescent="0.25">
      <c r="B89" s="120" t="s">
        <v>220</v>
      </c>
      <c r="C89" s="120">
        <v>1</v>
      </c>
      <c r="D89" s="3" t="s">
        <v>455</v>
      </c>
      <c r="E89" s="3">
        <v>1143000044</v>
      </c>
      <c r="F89" s="3" t="s">
        <v>192</v>
      </c>
      <c r="G89" s="120" t="s">
        <v>274</v>
      </c>
      <c r="H89" s="125">
        <v>41327</v>
      </c>
      <c r="I89" s="5">
        <v>135550</v>
      </c>
      <c r="J89" s="120"/>
      <c r="K89" s="86"/>
      <c r="L89" s="144"/>
      <c r="M89" s="109"/>
      <c r="N89" s="109"/>
      <c r="O89" s="109"/>
      <c r="P89" s="460" t="s">
        <v>456</v>
      </c>
      <c r="Q89" s="460"/>
    </row>
    <row r="91" spans="2:17" ht="15.75" thickBot="1" x14ac:dyDescent="0.3"/>
    <row r="92" spans="2:17" ht="27" thickBot="1" x14ac:dyDescent="0.3">
      <c r="B92" s="449" t="s">
        <v>44</v>
      </c>
      <c r="C92" s="450"/>
      <c r="D92" s="450"/>
      <c r="E92" s="450"/>
      <c r="F92" s="450"/>
      <c r="G92" s="450"/>
      <c r="H92" s="450"/>
      <c r="I92" s="450"/>
      <c r="J92" s="450"/>
      <c r="K92" s="450"/>
      <c r="L92" s="450"/>
      <c r="M92" s="450"/>
      <c r="N92" s="451"/>
    </row>
    <row r="95" spans="2:17" ht="46.15" customHeight="1" x14ac:dyDescent="0.25">
      <c r="B95" s="68" t="s">
        <v>33</v>
      </c>
      <c r="C95" s="68" t="s">
        <v>45</v>
      </c>
      <c r="D95" s="452" t="s">
        <v>3</v>
      </c>
      <c r="E95" s="454"/>
    </row>
    <row r="96" spans="2:17" ht="46.9" customHeight="1" x14ac:dyDescent="0.25">
      <c r="B96" s="69" t="s">
        <v>85</v>
      </c>
      <c r="C96" s="109" t="s">
        <v>95</v>
      </c>
      <c r="D96" s="460"/>
      <c r="E96" s="460"/>
    </row>
    <row r="99" spans="1:26" ht="26.25" x14ac:dyDescent="0.25">
      <c r="B99" s="437" t="s">
        <v>62</v>
      </c>
      <c r="C99" s="438"/>
      <c r="D99" s="438"/>
      <c r="E99" s="438"/>
      <c r="F99" s="438"/>
      <c r="G99" s="438"/>
      <c r="H99" s="438"/>
      <c r="I99" s="438"/>
      <c r="J99" s="438"/>
      <c r="K99" s="438"/>
      <c r="L99" s="438"/>
      <c r="M99" s="438"/>
      <c r="N99" s="438"/>
      <c r="O99" s="438"/>
      <c r="P99" s="438"/>
    </row>
    <row r="101" spans="1:26" ht="15.75" thickBot="1" x14ac:dyDescent="0.3"/>
    <row r="102" spans="1:26" ht="27" thickBot="1" x14ac:dyDescent="0.3">
      <c r="B102" s="449" t="s">
        <v>52</v>
      </c>
      <c r="C102" s="450"/>
      <c r="D102" s="450"/>
      <c r="E102" s="450"/>
      <c r="F102" s="450"/>
      <c r="G102" s="450"/>
      <c r="H102" s="450"/>
      <c r="I102" s="450"/>
      <c r="J102" s="450"/>
      <c r="K102" s="450"/>
      <c r="L102" s="450"/>
      <c r="M102" s="450"/>
      <c r="N102" s="451"/>
    </row>
    <row r="103" spans="1:26" x14ac:dyDescent="0.25">
      <c r="B103" s="187" t="s">
        <v>457</v>
      </c>
    </row>
    <row r="104" spans="1:26" ht="15.75" thickBot="1" x14ac:dyDescent="0.3">
      <c r="M104" s="65"/>
      <c r="N104" s="65"/>
    </row>
    <row r="105" spans="1:26" s="95" customFormat="1" ht="109.5" customHeight="1" x14ac:dyDescent="0.25">
      <c r="B105" s="106" t="s">
        <v>104</v>
      </c>
      <c r="C105" s="106" t="s">
        <v>105</v>
      </c>
      <c r="D105" s="106" t="s">
        <v>106</v>
      </c>
      <c r="E105" s="106" t="s">
        <v>43</v>
      </c>
      <c r="F105" s="106" t="s">
        <v>22</v>
      </c>
      <c r="G105" s="106" t="s">
        <v>65</v>
      </c>
      <c r="H105" s="106" t="s">
        <v>17</v>
      </c>
      <c r="I105" s="106" t="s">
        <v>10</v>
      </c>
      <c r="J105" s="106" t="s">
        <v>31</v>
      </c>
      <c r="K105" s="106" t="s">
        <v>59</v>
      </c>
      <c r="L105" s="106" t="s">
        <v>20</v>
      </c>
      <c r="M105" s="91" t="s">
        <v>26</v>
      </c>
      <c r="N105" s="106" t="s">
        <v>107</v>
      </c>
      <c r="O105" s="106" t="s">
        <v>36</v>
      </c>
      <c r="P105" s="107" t="s">
        <v>11</v>
      </c>
      <c r="Q105" s="107" t="s">
        <v>19</v>
      </c>
    </row>
    <row r="106" spans="1:26" s="101" customFormat="1" x14ac:dyDescent="0.25">
      <c r="A106" s="47"/>
      <c r="B106" s="103"/>
      <c r="C106" s="103"/>
      <c r="D106" s="102"/>
      <c r="E106" s="90"/>
      <c r="F106" s="98"/>
      <c r="G106" s="115"/>
      <c r="H106" s="105"/>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c r="B107" s="103"/>
      <c r="C107" s="103"/>
      <c r="D107" s="102"/>
      <c r="E107" s="124"/>
      <c r="F107" s="98"/>
      <c r="G107" s="98"/>
      <c r="H107" s="105"/>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ref="A108:A113" si="2">+A107+1</f>
        <v>1</v>
      </c>
      <c r="B108" s="103"/>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2</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3</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4</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5</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2"/>
        <v>6</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c r="B114" s="50" t="s">
        <v>16</v>
      </c>
      <c r="C114" s="103"/>
      <c r="D114" s="102"/>
      <c r="E114" s="97"/>
      <c r="F114" s="98"/>
      <c r="G114" s="98"/>
      <c r="H114" s="98"/>
      <c r="I114" s="99"/>
      <c r="J114" s="99"/>
      <c r="K114" s="104">
        <f t="shared" ref="K114:N114" si="3">SUM(K106:K113)</f>
        <v>0</v>
      </c>
      <c r="L114" s="104">
        <f t="shared" si="3"/>
        <v>0</v>
      </c>
      <c r="M114" s="114">
        <f t="shared" si="3"/>
        <v>0</v>
      </c>
      <c r="N114" s="104">
        <f t="shared" si="3"/>
        <v>0</v>
      </c>
      <c r="O114" s="27"/>
      <c r="P114" s="27"/>
      <c r="Q114" s="117"/>
    </row>
    <row r="115" spans="1:26" x14ac:dyDescent="0.25">
      <c r="B115" s="30"/>
      <c r="C115" s="30"/>
      <c r="D115" s="30"/>
      <c r="E115" s="31"/>
      <c r="F115" s="30"/>
      <c r="G115" s="30"/>
      <c r="H115" s="30"/>
      <c r="I115" s="30"/>
      <c r="J115" s="30"/>
      <c r="K115" s="30"/>
      <c r="L115" s="30"/>
      <c r="M115" s="30"/>
      <c r="N115" s="30"/>
      <c r="O115" s="30"/>
      <c r="P115" s="30"/>
    </row>
    <row r="116" spans="1:26" ht="18.75" x14ac:dyDescent="0.25">
      <c r="B116" s="59" t="s">
        <v>32</v>
      </c>
      <c r="C116" s="73">
        <f>+K114</f>
        <v>0</v>
      </c>
      <c r="H116" s="32"/>
      <c r="I116" s="32"/>
      <c r="J116" s="32"/>
      <c r="K116" s="32"/>
      <c r="L116" s="32"/>
      <c r="M116" s="32"/>
      <c r="N116" s="30"/>
      <c r="O116" s="30"/>
      <c r="P116" s="30"/>
    </row>
    <row r="118" spans="1:26" ht="15.75" thickBot="1" x14ac:dyDescent="0.3"/>
    <row r="119" spans="1:26" ht="37.15" customHeight="1" thickBot="1" x14ac:dyDescent="0.3">
      <c r="B119" s="76" t="s">
        <v>47</v>
      </c>
      <c r="C119" s="77" t="s">
        <v>48</v>
      </c>
      <c r="D119" s="76" t="s">
        <v>49</v>
      </c>
      <c r="E119" s="77" t="s">
        <v>53</v>
      </c>
    </row>
    <row r="120" spans="1:26" ht="41.45" customHeight="1" x14ac:dyDescent="0.25">
      <c r="B120" s="67" t="s">
        <v>86</v>
      </c>
      <c r="C120" s="70">
        <v>20</v>
      </c>
      <c r="D120" s="70">
        <v>0</v>
      </c>
      <c r="E120" s="467">
        <f>+D120+D121+D122</f>
        <v>0</v>
      </c>
    </row>
    <row r="121" spans="1:26" x14ac:dyDescent="0.25">
      <c r="B121" s="67" t="s">
        <v>87</v>
      </c>
      <c r="C121" s="57">
        <v>30</v>
      </c>
      <c r="D121" s="121">
        <v>0</v>
      </c>
      <c r="E121" s="468"/>
    </row>
    <row r="122" spans="1:26" ht="15.75" thickBot="1" x14ac:dyDescent="0.3">
      <c r="B122" s="67" t="s">
        <v>88</v>
      </c>
      <c r="C122" s="72">
        <v>40</v>
      </c>
      <c r="D122" s="72">
        <v>0</v>
      </c>
      <c r="E122" s="469"/>
    </row>
    <row r="124" spans="1:26" ht="15.75" thickBot="1" x14ac:dyDescent="0.3"/>
    <row r="125" spans="1:26" ht="27" thickBot="1" x14ac:dyDescent="0.3">
      <c r="B125" s="449" t="s">
        <v>50</v>
      </c>
      <c r="C125" s="450"/>
      <c r="D125" s="450"/>
      <c r="E125" s="450"/>
      <c r="F125" s="450"/>
      <c r="G125" s="450"/>
      <c r="H125" s="450"/>
      <c r="I125" s="450"/>
      <c r="J125" s="450"/>
      <c r="K125" s="450"/>
      <c r="L125" s="450"/>
      <c r="M125" s="450"/>
      <c r="N125" s="451"/>
    </row>
    <row r="127" spans="1:26" ht="76.5" customHeight="1" x14ac:dyDescent="0.25">
      <c r="B127" s="108" t="s">
        <v>0</v>
      </c>
      <c r="C127" s="108" t="s">
        <v>39</v>
      </c>
      <c r="D127" s="108" t="s">
        <v>40</v>
      </c>
      <c r="E127" s="108" t="s">
        <v>78</v>
      </c>
      <c r="F127" s="108" t="s">
        <v>80</v>
      </c>
      <c r="G127" s="108" t="s">
        <v>81</v>
      </c>
      <c r="H127" s="108" t="s">
        <v>82</v>
      </c>
      <c r="I127" s="108" t="s">
        <v>79</v>
      </c>
      <c r="J127" s="452" t="s">
        <v>83</v>
      </c>
      <c r="K127" s="453"/>
      <c r="L127" s="454"/>
      <c r="M127" s="108" t="s">
        <v>84</v>
      </c>
      <c r="N127" s="108" t="s">
        <v>41</v>
      </c>
      <c r="O127" s="108" t="s">
        <v>42</v>
      </c>
      <c r="P127" s="452" t="s">
        <v>3</v>
      </c>
      <c r="Q127" s="454"/>
    </row>
    <row r="128" spans="1:26" x14ac:dyDescent="0.25">
      <c r="B128" s="145"/>
      <c r="C128" s="120"/>
      <c r="D128" s="3"/>
      <c r="E128" s="3"/>
      <c r="F128" s="120"/>
      <c r="G128" s="120"/>
      <c r="H128" s="125"/>
      <c r="I128" s="5"/>
      <c r="J128" s="120"/>
      <c r="K128" s="86"/>
      <c r="L128" s="86"/>
      <c r="M128" s="109"/>
      <c r="N128" s="109"/>
      <c r="O128" s="109"/>
      <c r="P128" s="460"/>
      <c r="Q128" s="460"/>
    </row>
    <row r="129" spans="2:17" x14ac:dyDescent="0.25">
      <c r="B129" s="120"/>
      <c r="C129" s="120"/>
      <c r="D129" s="3"/>
      <c r="E129" s="3"/>
      <c r="F129" s="120"/>
      <c r="G129" s="120"/>
      <c r="H129" s="125"/>
      <c r="I129" s="5"/>
      <c r="J129" s="120"/>
      <c r="K129" s="86"/>
      <c r="L129" s="86"/>
      <c r="M129" s="109"/>
      <c r="N129" s="109"/>
      <c r="O129" s="109"/>
      <c r="P129" s="461"/>
      <c r="Q129" s="462"/>
    </row>
    <row r="130" spans="2:17" x14ac:dyDescent="0.25">
      <c r="B130" s="69"/>
      <c r="C130" s="69"/>
      <c r="D130" s="109"/>
      <c r="E130" s="109"/>
      <c r="F130" s="69"/>
      <c r="G130" s="109"/>
      <c r="H130" s="137"/>
      <c r="I130" s="85"/>
      <c r="J130" s="120"/>
      <c r="K130" s="86"/>
      <c r="L130" s="86"/>
      <c r="M130" s="109"/>
      <c r="N130" s="109"/>
      <c r="O130" s="109"/>
      <c r="P130" s="479"/>
      <c r="Q130" s="479"/>
    </row>
    <row r="131" spans="2:17" x14ac:dyDescent="0.25">
      <c r="B131" s="120"/>
      <c r="C131" s="126"/>
      <c r="D131" s="121"/>
      <c r="E131" s="121"/>
      <c r="F131" s="121"/>
      <c r="G131" s="109"/>
      <c r="H131" s="127"/>
      <c r="I131" s="57"/>
      <c r="J131" s="1"/>
      <c r="K131" s="85"/>
      <c r="L131" s="85"/>
      <c r="M131" s="121"/>
      <c r="N131" s="121"/>
      <c r="O131" s="121"/>
      <c r="P131" s="463"/>
      <c r="Q131" s="463"/>
    </row>
    <row r="134" spans="2:17" ht="15.75" thickBot="1" x14ac:dyDescent="0.3"/>
    <row r="135" spans="2:17" ht="54" customHeight="1" x14ac:dyDescent="0.25">
      <c r="B135" s="112" t="s">
        <v>33</v>
      </c>
      <c r="C135" s="112" t="s">
        <v>47</v>
      </c>
      <c r="D135" s="108" t="s">
        <v>48</v>
      </c>
      <c r="E135" s="112" t="s">
        <v>49</v>
      </c>
      <c r="F135" s="77" t="s">
        <v>54</v>
      </c>
      <c r="G135" s="82"/>
    </row>
    <row r="136" spans="2:17" ht="120.75" customHeight="1" x14ac:dyDescent="0.2">
      <c r="B136" s="470" t="s">
        <v>51</v>
      </c>
      <c r="C136" s="6" t="s">
        <v>89</v>
      </c>
      <c r="D136" s="121">
        <v>25</v>
      </c>
      <c r="E136" s="121">
        <v>0</v>
      </c>
      <c r="F136" s="471">
        <f>+E136+E137+E138</f>
        <v>0</v>
      </c>
      <c r="G136" s="83"/>
    </row>
    <row r="137" spans="2:17" ht="76.150000000000006" customHeight="1" x14ac:dyDescent="0.2">
      <c r="B137" s="470"/>
      <c r="C137" s="6" t="s">
        <v>90</v>
      </c>
      <c r="D137" s="126">
        <v>25</v>
      </c>
      <c r="E137" s="121">
        <v>0</v>
      </c>
      <c r="F137" s="472"/>
      <c r="G137" s="83"/>
    </row>
    <row r="138" spans="2:17" ht="69" customHeight="1" x14ac:dyDescent="0.2">
      <c r="B138" s="470"/>
      <c r="C138" s="6" t="s">
        <v>91</v>
      </c>
      <c r="D138" s="121">
        <v>10</v>
      </c>
      <c r="E138" s="121">
        <v>0</v>
      </c>
      <c r="F138" s="473"/>
      <c r="G138" s="83"/>
    </row>
    <row r="139" spans="2:17" x14ac:dyDescent="0.25">
      <c r="C139" s="92"/>
    </row>
    <row r="142" spans="2:17" x14ac:dyDescent="0.25">
      <c r="B142" s="110" t="s">
        <v>55</v>
      </c>
    </row>
    <row r="145" spans="2:5" x14ac:dyDescent="0.25">
      <c r="B145" s="113" t="s">
        <v>33</v>
      </c>
      <c r="C145" s="113" t="s">
        <v>56</v>
      </c>
      <c r="D145" s="112" t="s">
        <v>49</v>
      </c>
      <c r="E145" s="112" t="s">
        <v>16</v>
      </c>
    </row>
    <row r="146" spans="2:5" ht="28.5" x14ac:dyDescent="0.25">
      <c r="B146" s="93" t="s">
        <v>57</v>
      </c>
      <c r="C146" s="94">
        <v>40</v>
      </c>
      <c r="D146" s="121">
        <v>0</v>
      </c>
      <c r="E146" s="446">
        <f>+D146+D147</f>
        <v>0</v>
      </c>
    </row>
    <row r="147" spans="2:5" ht="42.75" x14ac:dyDescent="0.25">
      <c r="B147" s="93" t="s">
        <v>58</v>
      </c>
      <c r="C147" s="94">
        <v>60</v>
      </c>
      <c r="D147" s="121">
        <f>+F136</f>
        <v>0</v>
      </c>
      <c r="E147" s="447"/>
    </row>
  </sheetData>
  <mergeCells count="47">
    <mergeCell ref="B136:B138"/>
    <mergeCell ref="F136:F138"/>
    <mergeCell ref="E146:E147"/>
    <mergeCell ref="P86:Q86"/>
    <mergeCell ref="P129:Q129"/>
    <mergeCell ref="P130:Q130"/>
    <mergeCell ref="P131:Q131"/>
    <mergeCell ref="B102:N102"/>
    <mergeCell ref="E120:E122"/>
    <mergeCell ref="B125:N125"/>
    <mergeCell ref="J127:L127"/>
    <mergeCell ref="P127:Q127"/>
    <mergeCell ref="P128:Q128"/>
    <mergeCell ref="P89:Q89"/>
    <mergeCell ref="B92:N92"/>
    <mergeCell ref="D95:E95"/>
    <mergeCell ref="D96:E96"/>
    <mergeCell ref="B99:P99"/>
    <mergeCell ref="O73:P73"/>
    <mergeCell ref="O74:P74"/>
    <mergeCell ref="O75:P75"/>
    <mergeCell ref="O76:P76"/>
    <mergeCell ref="B82:N82"/>
    <mergeCell ref="J85:L85"/>
    <mergeCell ref="P85:Q85"/>
    <mergeCell ref="P87:Q87"/>
    <mergeCell ref="P88:Q88"/>
    <mergeCell ref="O72:P72"/>
    <mergeCell ref="C10:E10"/>
    <mergeCell ref="B14:C24"/>
    <mergeCell ref="B25:C25"/>
    <mergeCell ref="E43:E44"/>
    <mergeCell ref="M48:N48"/>
    <mergeCell ref="B60:B61"/>
    <mergeCell ref="C60:C61"/>
    <mergeCell ref="D60:E60"/>
    <mergeCell ref="C64:N64"/>
    <mergeCell ref="B66:N66"/>
    <mergeCell ref="O69:P69"/>
    <mergeCell ref="O70:P70"/>
    <mergeCell ref="O71:P71"/>
    <mergeCell ref="C9:N9"/>
    <mergeCell ref="B2:P2"/>
    <mergeCell ref="B4:P4"/>
    <mergeCell ref="C6:N6"/>
    <mergeCell ref="C7:N7"/>
    <mergeCell ref="C8:N8"/>
  </mergeCells>
  <dataValidations count="2">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7:A47 IS27:IS47 SO27:SO47 ACK27:ACK47 AMG27:AMG47 AWC27:AWC47 BFY27:BFY47 BPU27:BPU47 BZQ27:BZQ47 CJM27:CJM47 CTI27:CTI47 DDE27:DDE47 DNA27:DNA47 DWW27:DWW47 EGS27:EGS47 EQO27:EQO47 FAK27:FAK47 FKG27:FKG47 FUC27:FUC47 GDY27:GDY47 GNU27:GNU47 GXQ27:GXQ47 HHM27:HHM47 HRI27:HRI47 IBE27:IBE47 ILA27:ILA47 IUW27:IUW47 JES27:JES47 JOO27:JOO47 JYK27:JYK47 KIG27:KIG47 KSC27:KSC47 LBY27:LBY47 LLU27:LLU47 LVQ27:LVQ47 MFM27:MFM47 MPI27:MPI47 MZE27:MZE47 NJA27:NJA47 NSW27:NSW47 OCS27:OCS47 OMO27:OMO47 OWK27:OWK47 PGG27:PGG47 PQC27:PQC47 PZY27:PZY47 QJU27:QJU47 QTQ27:QTQ47 RDM27:RDM47 RNI27:RNI47 RXE27:RXE47 SHA27:SHA47 SQW27:SQW47 TAS27:TAS47 TKO27:TKO47 TUK27:TUK47 UEG27:UEG47 UOC27:UOC47 UXY27:UXY47 VHU27:VHU47 VRQ27:VRQ47 WBM27:WBM47 WLI27:WLI47 WVE27:WVE47">
      <formula1>"1,2,3,4,5"</formula1>
    </dataValidation>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7:IV47 SR27:SR47 ACN27:ACN47 AMJ27:AMJ47 AWF27:AWF47 BGB27:BGB47 BPX27:BPX47 BZT27:BZT47 CJP27:CJP47 CTL27:CTL47 DDH27:DDH47 DND27:DND47 DWZ27:DWZ47 EGV27:EGV47 EQR27:EQR47 FAN27:FAN47 FKJ27:FKJ47 FUF27:FUF47 GEB27:GEB47 GNX27:GNX47 GXT27:GXT47 HHP27:HHP47 HRL27:HRL47 IBH27:IBH47 ILD27:ILD47 IUZ27:IUZ47 JEV27:JEV47 JOR27:JOR47 JYN27:JYN47 KIJ27:KIJ47 KSF27:KSF47 LCB27:LCB47 LLX27:LLX47 LVT27:LVT47 MFP27:MFP47 MPL27:MPL47 MZH27:MZH47 NJD27:NJD47 NSZ27:NSZ47 OCV27:OCV47 OMR27:OMR47 OWN27:OWN47 PGJ27:PGJ47 PQF27:PQF47 QAB27:QAB47 QJX27:QJX47 QTT27:QTT47 RDP27:RDP47 RNL27:RNL47 RXH27:RXH47 SHD27:SHD47 SQZ27:SQZ47 TAV27:TAV47 TKR27:TKR47 TUN27:TUN47 UEJ27:UEJ47 UOF27:UOF47 UYB27:UYB47 VHX27:VHX47 VRT27:VRT47 WBP27:WBP47 WLL27:WLL47 WVH27:WVH47">
      <formula1>0</formula1>
      <formula2>1</formula2>
    </dataValidation>
  </dataValidations>
  <pageMargins left="0.7" right="0.7" top="0.75" bottom="0.75" header="0.3" footer="0.3"/>
  <pageSetup orientation="portrait"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778</v>
      </c>
      <c r="D6" s="439"/>
      <c r="E6" s="439"/>
      <c r="F6" s="439"/>
      <c r="G6" s="439"/>
      <c r="H6" s="439"/>
      <c r="I6" s="439"/>
      <c r="J6" s="439"/>
      <c r="K6" s="439"/>
      <c r="L6" s="439"/>
      <c r="M6" s="439"/>
      <c r="N6" s="440"/>
    </row>
    <row r="7" spans="2:16" ht="16.5" thickBot="1" x14ac:dyDescent="0.3">
      <c r="B7" s="12" t="s">
        <v>5</v>
      </c>
      <c r="C7" s="439" t="s">
        <v>779</v>
      </c>
      <c r="D7" s="439"/>
      <c r="E7" s="439"/>
      <c r="F7" s="439"/>
      <c r="G7" s="439"/>
      <c r="H7" s="439"/>
      <c r="I7" s="439"/>
      <c r="J7" s="439"/>
      <c r="K7" s="439"/>
      <c r="L7" s="439"/>
      <c r="M7" s="439"/>
      <c r="N7" s="440"/>
    </row>
    <row r="8" spans="2:16" ht="16.5" thickBot="1" x14ac:dyDescent="0.3">
      <c r="B8" s="12" t="s">
        <v>6</v>
      </c>
      <c r="C8" s="439" t="s">
        <v>780</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17</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17</v>
      </c>
      <c r="E15" s="36">
        <v>1252968600</v>
      </c>
      <c r="F15" s="212">
        <v>600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v>50</v>
      </c>
      <c r="F40" s="92"/>
      <c r="G40" s="92"/>
      <c r="H40" s="92"/>
      <c r="I40" s="95"/>
      <c r="J40" s="95"/>
      <c r="K40" s="95"/>
      <c r="L40" s="95"/>
      <c r="M40" s="95"/>
      <c r="N40" s="96"/>
    </row>
    <row r="41" spans="1:17" ht="42.75" x14ac:dyDescent="0.25">
      <c r="A41" s="87"/>
      <c r="B41" s="93" t="s">
        <v>103</v>
      </c>
      <c r="C41" s="94">
        <v>60</v>
      </c>
      <c r="D41" s="193">
        <v>50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75" x14ac:dyDescent="0.25">
      <c r="A49" s="47">
        <v>1</v>
      </c>
      <c r="B49" s="102" t="s">
        <v>780</v>
      </c>
      <c r="C49" s="102" t="s">
        <v>780</v>
      </c>
      <c r="D49" s="102" t="s">
        <v>781</v>
      </c>
      <c r="E49" s="124" t="s">
        <v>782</v>
      </c>
      <c r="F49" s="98" t="s">
        <v>95</v>
      </c>
      <c r="G49" s="115"/>
      <c r="H49" s="105">
        <v>41662</v>
      </c>
      <c r="I49" s="105">
        <v>42004</v>
      </c>
      <c r="J49" s="155"/>
      <c r="K49" s="155">
        <f>(I49-H49)/30</f>
        <v>11.4</v>
      </c>
      <c r="L49" s="99"/>
      <c r="M49" s="155">
        <v>200</v>
      </c>
      <c r="N49" s="155"/>
      <c r="O49" s="27"/>
      <c r="P49" s="27"/>
      <c r="Q49" s="116" t="s">
        <v>783</v>
      </c>
      <c r="R49" s="100"/>
      <c r="S49" s="100"/>
      <c r="T49" s="100"/>
      <c r="U49" s="100"/>
      <c r="V49" s="100"/>
      <c r="W49" s="100"/>
      <c r="X49" s="100"/>
      <c r="Y49" s="100"/>
      <c r="Z49" s="100"/>
    </row>
    <row r="50" spans="1:26" s="101" customFormat="1" ht="30" x14ac:dyDescent="0.25">
      <c r="A50" s="47"/>
      <c r="B50" s="102" t="s">
        <v>779</v>
      </c>
      <c r="C50" s="102" t="s">
        <v>779</v>
      </c>
      <c r="D50" s="102" t="s">
        <v>784</v>
      </c>
      <c r="E50" s="124">
        <v>80121</v>
      </c>
      <c r="F50" s="98" t="s">
        <v>95</v>
      </c>
      <c r="G50" s="115"/>
      <c r="H50" s="105">
        <v>40602</v>
      </c>
      <c r="I50" s="105">
        <v>40905</v>
      </c>
      <c r="J50" s="155"/>
      <c r="K50" s="155">
        <f t="shared" ref="K50:K51" si="0">(I50-H50)/30</f>
        <v>10.1</v>
      </c>
      <c r="L50" s="99"/>
      <c r="M50" s="155">
        <v>600</v>
      </c>
      <c r="N50" s="155"/>
      <c r="O50" s="27"/>
      <c r="P50" s="27"/>
      <c r="Q50" s="116"/>
      <c r="R50" s="100"/>
      <c r="S50" s="100"/>
      <c r="T50" s="100"/>
      <c r="U50" s="100"/>
      <c r="V50" s="100"/>
      <c r="W50" s="100"/>
      <c r="X50" s="100"/>
      <c r="Y50" s="100"/>
      <c r="Z50" s="100"/>
    </row>
    <row r="51" spans="1:26" s="101" customFormat="1" ht="45" x14ac:dyDescent="0.25">
      <c r="A51" s="47">
        <f t="shared" ref="A51:A56" si="1">+A50+1</f>
        <v>1</v>
      </c>
      <c r="B51" s="102" t="s">
        <v>780</v>
      </c>
      <c r="C51" s="102" t="s">
        <v>780</v>
      </c>
      <c r="D51" s="102" t="s">
        <v>785</v>
      </c>
      <c r="E51" s="124" t="s">
        <v>786</v>
      </c>
      <c r="F51" s="98" t="s">
        <v>95</v>
      </c>
      <c r="G51" s="98"/>
      <c r="H51" s="105">
        <v>40579</v>
      </c>
      <c r="I51" s="105">
        <v>40913</v>
      </c>
      <c r="J51" s="155"/>
      <c r="K51" s="155">
        <f t="shared" si="0"/>
        <v>11.133333333333333</v>
      </c>
      <c r="L51" s="99"/>
      <c r="M51" s="155">
        <v>400</v>
      </c>
      <c r="N51" s="155"/>
      <c r="O51" s="27"/>
      <c r="P51" s="27"/>
      <c r="Q51" s="116"/>
      <c r="R51" s="100"/>
      <c r="S51" s="100"/>
      <c r="T51" s="100"/>
      <c r="U51" s="100"/>
      <c r="V51" s="100"/>
      <c r="W51" s="100"/>
      <c r="X51" s="100"/>
      <c r="Y51" s="100"/>
      <c r="Z51" s="100"/>
    </row>
    <row r="52" spans="1:26" s="101" customFormat="1" x14ac:dyDescent="0.25">
      <c r="A52" s="47">
        <f t="shared" si="1"/>
        <v>2</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1"/>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1"/>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32.633333333333333</v>
      </c>
      <c r="L57" s="104">
        <f t="shared" si="2"/>
        <v>0</v>
      </c>
      <c r="M57" s="234">
        <f t="shared" si="2"/>
        <v>1200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32.633333333333333</v>
      </c>
      <c r="D61" s="58" t="s">
        <v>110</v>
      </c>
      <c r="E61" s="200"/>
      <c r="F61" s="32"/>
      <c r="G61" s="32"/>
      <c r="H61" s="32"/>
      <c r="I61" s="32"/>
      <c r="J61" s="32"/>
      <c r="K61" s="32"/>
      <c r="L61" s="32"/>
      <c r="M61" s="32"/>
    </row>
    <row r="62" spans="1:26" s="30" customFormat="1" ht="30" customHeight="1" x14ac:dyDescent="0.25">
      <c r="B62" s="59" t="s">
        <v>25</v>
      </c>
      <c r="C62" s="60">
        <f>+M57</f>
        <v>1200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t="s">
        <v>787</v>
      </c>
      <c r="E69" s="190">
        <v>300</v>
      </c>
      <c r="F69" s="190"/>
      <c r="G69" s="190"/>
      <c r="H69" s="190"/>
      <c r="I69" s="190" t="s">
        <v>96</v>
      </c>
      <c r="J69" s="190"/>
      <c r="K69" s="190"/>
      <c r="L69" s="190"/>
      <c r="M69" s="190"/>
      <c r="N69" s="190"/>
      <c r="O69" s="460"/>
      <c r="P69" s="460"/>
      <c r="Q69" s="109"/>
    </row>
    <row r="70" spans="2:17" x14ac:dyDescent="0.25">
      <c r="B70" s="3" t="s">
        <v>479</v>
      </c>
      <c r="C70" s="190" t="s">
        <v>480</v>
      </c>
      <c r="D70" s="190" t="s">
        <v>788</v>
      </c>
      <c r="E70" s="190">
        <v>300</v>
      </c>
      <c r="F70" s="190"/>
      <c r="G70" s="190"/>
      <c r="H70" s="190"/>
      <c r="I70" s="190" t="s">
        <v>96</v>
      </c>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108" t="s">
        <v>482</v>
      </c>
      <c r="K87" s="108" t="s">
        <v>527</v>
      </c>
      <c r="L87" s="196" t="s">
        <v>528</v>
      </c>
      <c r="M87" s="108"/>
      <c r="N87" s="108"/>
      <c r="O87" s="108"/>
      <c r="P87" s="194"/>
      <c r="Q87" s="196"/>
    </row>
    <row r="88" spans="2:17" ht="76.5" customHeight="1" x14ac:dyDescent="0.25">
      <c r="B88" s="214" t="s">
        <v>160</v>
      </c>
      <c r="C88" s="214" t="s">
        <v>95</v>
      </c>
      <c r="D88" s="214" t="s">
        <v>789</v>
      </c>
      <c r="E88" s="216">
        <v>55241007</v>
      </c>
      <c r="F88" s="214" t="s">
        <v>192</v>
      </c>
      <c r="G88" s="214" t="s">
        <v>117</v>
      </c>
      <c r="H88" s="214" t="s">
        <v>96</v>
      </c>
      <c r="I88" s="214" t="s">
        <v>96</v>
      </c>
      <c r="J88" s="214"/>
      <c r="K88" s="214"/>
      <c r="L88" s="217"/>
      <c r="M88" s="214" t="s">
        <v>95</v>
      </c>
      <c r="N88" s="214" t="s">
        <v>95</v>
      </c>
      <c r="O88" s="214" t="s">
        <v>95</v>
      </c>
      <c r="P88" s="460" t="s">
        <v>790</v>
      </c>
      <c r="Q88" s="460"/>
    </row>
    <row r="89" spans="2:17" ht="60.75" customHeight="1" x14ac:dyDescent="0.25">
      <c r="B89" s="190" t="s">
        <v>160</v>
      </c>
      <c r="C89" s="190" t="s">
        <v>95</v>
      </c>
      <c r="D89" s="3" t="s">
        <v>791</v>
      </c>
      <c r="E89" s="3">
        <v>49735934</v>
      </c>
      <c r="F89" s="3" t="s">
        <v>323</v>
      </c>
      <c r="G89" s="190" t="s">
        <v>792</v>
      </c>
      <c r="H89" s="3" t="s">
        <v>96</v>
      </c>
      <c r="I89" s="5" t="s">
        <v>96</v>
      </c>
      <c r="J89" s="1"/>
      <c r="K89" s="86"/>
      <c r="L89" s="85"/>
      <c r="M89" s="109" t="s">
        <v>95</v>
      </c>
      <c r="N89" s="109" t="s">
        <v>95</v>
      </c>
      <c r="O89" s="109" t="s">
        <v>95</v>
      </c>
      <c r="P89" s="460" t="s">
        <v>793</v>
      </c>
      <c r="Q89" s="460"/>
    </row>
    <row r="90" spans="2:17" ht="60.75" customHeight="1" x14ac:dyDescent="0.25">
      <c r="B90" s="190" t="s">
        <v>220</v>
      </c>
      <c r="C90" s="190" t="s">
        <v>95</v>
      </c>
      <c r="D90" s="190" t="s">
        <v>794</v>
      </c>
      <c r="E90" s="3">
        <v>72251014</v>
      </c>
      <c r="F90" s="3" t="s">
        <v>363</v>
      </c>
      <c r="G90" s="190" t="s">
        <v>795</v>
      </c>
      <c r="H90" s="3" t="s">
        <v>96</v>
      </c>
      <c r="I90" s="5" t="s">
        <v>96</v>
      </c>
      <c r="J90" s="190" t="s">
        <v>796</v>
      </c>
      <c r="K90" s="86" t="s">
        <v>797</v>
      </c>
      <c r="L90" s="86" t="s">
        <v>798</v>
      </c>
      <c r="M90" s="109" t="s">
        <v>95</v>
      </c>
      <c r="N90" s="109" t="s">
        <v>95</v>
      </c>
      <c r="O90" s="109" t="s">
        <v>95</v>
      </c>
      <c r="P90" s="197" t="s">
        <v>799</v>
      </c>
      <c r="Q90" s="197"/>
    </row>
    <row r="91" spans="2:17" ht="60.75" customHeight="1" x14ac:dyDescent="0.25">
      <c r="B91" s="190" t="s">
        <v>220</v>
      </c>
      <c r="C91" s="190" t="s">
        <v>95</v>
      </c>
      <c r="D91" s="3" t="s">
        <v>800</v>
      </c>
      <c r="E91" s="3">
        <v>32723735</v>
      </c>
      <c r="F91" s="3" t="s">
        <v>192</v>
      </c>
      <c r="G91" s="190" t="s">
        <v>313</v>
      </c>
      <c r="H91" s="3" t="s">
        <v>96</v>
      </c>
      <c r="I91" s="5" t="s">
        <v>96</v>
      </c>
      <c r="J91" s="1"/>
      <c r="K91" s="86"/>
      <c r="L91" s="85"/>
      <c r="M91" s="109" t="s">
        <v>95</v>
      </c>
      <c r="N91" s="109" t="s">
        <v>95</v>
      </c>
      <c r="O91" s="109" t="s">
        <v>95</v>
      </c>
      <c r="P91" s="460" t="s">
        <v>790</v>
      </c>
      <c r="Q91" s="460"/>
    </row>
    <row r="92" spans="2:17" ht="60.75" customHeight="1" x14ac:dyDescent="0.25">
      <c r="B92" s="190" t="s">
        <v>220</v>
      </c>
      <c r="C92" s="190" t="s">
        <v>95</v>
      </c>
      <c r="D92" s="190" t="s">
        <v>801</v>
      </c>
      <c r="E92" s="3">
        <v>1127589762</v>
      </c>
      <c r="F92" s="3" t="s">
        <v>192</v>
      </c>
      <c r="G92" s="190" t="s">
        <v>802</v>
      </c>
      <c r="H92" s="3" t="s">
        <v>503</v>
      </c>
      <c r="I92" s="5" t="s">
        <v>96</v>
      </c>
      <c r="J92" s="1"/>
      <c r="K92" s="86"/>
      <c r="L92" s="85"/>
      <c r="M92" s="109" t="s">
        <v>95</v>
      </c>
      <c r="N92" s="109" t="s">
        <v>96</v>
      </c>
      <c r="O92" s="109" t="s">
        <v>95</v>
      </c>
      <c r="P92" s="197" t="s">
        <v>803</v>
      </c>
      <c r="Q92" s="197"/>
    </row>
    <row r="93" spans="2:17" ht="47.25" customHeight="1" x14ac:dyDescent="0.25">
      <c r="B93" s="190" t="s">
        <v>220</v>
      </c>
      <c r="C93" s="190" t="s">
        <v>95</v>
      </c>
      <c r="D93" s="3" t="s">
        <v>804</v>
      </c>
      <c r="E93" s="3">
        <v>1102827829</v>
      </c>
      <c r="F93" s="3" t="s">
        <v>192</v>
      </c>
      <c r="G93" s="3"/>
      <c r="H93" s="3" t="s">
        <v>96</v>
      </c>
      <c r="I93" s="5" t="s">
        <v>96</v>
      </c>
      <c r="J93" s="1" t="s">
        <v>805</v>
      </c>
      <c r="K93" s="86" t="s">
        <v>806</v>
      </c>
      <c r="L93" s="85" t="s">
        <v>192</v>
      </c>
      <c r="M93" s="109" t="s">
        <v>95</v>
      </c>
      <c r="N93" s="109" t="s">
        <v>95</v>
      </c>
      <c r="O93" s="109" t="s">
        <v>95</v>
      </c>
      <c r="P93" s="460" t="s">
        <v>807</v>
      </c>
      <c r="Q93" s="460"/>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96</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21" customHeight="1" x14ac:dyDescent="0.25">
      <c r="A110" s="47">
        <v>1</v>
      </c>
      <c r="B110" s="102"/>
      <c r="C110" s="102"/>
      <c r="D110" s="102"/>
      <c r="E110" s="155"/>
      <c r="F110" s="105"/>
      <c r="G110" s="115"/>
      <c r="H110" s="105"/>
      <c r="I110" s="105"/>
      <c r="J110" s="105"/>
      <c r="K110" s="155"/>
      <c r="L110" s="99"/>
      <c r="M110" s="155"/>
      <c r="N110" s="90"/>
      <c r="O110" s="27"/>
      <c r="P110" s="27"/>
      <c r="R110" s="100"/>
      <c r="S110" s="100"/>
      <c r="T110" s="100"/>
      <c r="U110" s="100"/>
      <c r="V110" s="100"/>
      <c r="W110" s="100"/>
      <c r="X110" s="100"/>
      <c r="Y110" s="100"/>
      <c r="Z110" s="100"/>
    </row>
    <row r="111" spans="1:26" s="101" customFormat="1" x14ac:dyDescent="0.25">
      <c r="A111" s="47">
        <f>+A110+1</f>
        <v>2</v>
      </c>
      <c r="B111" s="102"/>
      <c r="C111" s="102"/>
      <c r="D111" s="102"/>
      <c r="E111" s="155"/>
      <c r="F111" s="98"/>
      <c r="G111" s="97"/>
      <c r="H111" s="105"/>
      <c r="I111" s="105"/>
      <c r="J111" s="99"/>
      <c r="K111" s="155"/>
      <c r="L111" s="99"/>
      <c r="M111" s="124"/>
      <c r="N111" s="90"/>
      <c r="O111" s="27"/>
      <c r="P111" s="27"/>
      <c r="Q111" s="116"/>
      <c r="R111" s="100"/>
      <c r="S111" s="100"/>
      <c r="T111" s="100"/>
      <c r="U111" s="100"/>
      <c r="V111" s="100"/>
      <c r="W111" s="100"/>
      <c r="X111" s="100"/>
      <c r="Y111" s="100"/>
      <c r="Z111" s="100"/>
    </row>
    <row r="112" spans="1:26" s="101" customFormat="1" x14ac:dyDescent="0.25">
      <c r="A112" s="47">
        <f t="shared" ref="A112:A117" si="3">+A111+1</f>
        <v>3</v>
      </c>
      <c r="B112" s="102"/>
      <c r="C112" s="102"/>
      <c r="D112" s="102"/>
      <c r="E112" s="155"/>
      <c r="F112" s="98"/>
      <c r="G112" s="97"/>
      <c r="H112" s="105"/>
      <c r="I112" s="105"/>
      <c r="J112" s="99"/>
      <c r="K112" s="155"/>
      <c r="L112" s="99"/>
      <c r="M112" s="124"/>
      <c r="N112" s="90"/>
      <c r="O112" s="27"/>
      <c r="P112" s="27"/>
      <c r="Q112" s="116"/>
      <c r="R112" s="100"/>
      <c r="S112" s="100"/>
      <c r="T112" s="100"/>
      <c r="U112" s="100"/>
      <c r="V112" s="100"/>
      <c r="W112" s="100"/>
      <c r="X112" s="100"/>
      <c r="Y112" s="100"/>
      <c r="Z112" s="100"/>
    </row>
    <row r="113" spans="1:26" s="101" customFormat="1" x14ac:dyDescent="0.25">
      <c r="A113" s="47">
        <f t="shared" si="3"/>
        <v>4</v>
      </c>
      <c r="B113" s="102"/>
      <c r="C113" s="102"/>
      <c r="D113" s="102"/>
      <c r="E113" s="155"/>
      <c r="F113" s="98"/>
      <c r="G113" s="98"/>
      <c r="H113" s="105"/>
      <c r="I113" s="105"/>
      <c r="J113" s="99"/>
      <c r="K113" s="155"/>
      <c r="L113" s="99"/>
      <c r="M113" s="124"/>
      <c r="N113" s="90"/>
      <c r="O113" s="27"/>
      <c r="P113" s="27"/>
      <c r="Q113" s="116"/>
      <c r="R113" s="100"/>
      <c r="S113" s="100"/>
      <c r="T113" s="100"/>
      <c r="U113" s="100"/>
      <c r="V113" s="100"/>
      <c r="W113" s="100"/>
      <c r="X113" s="100"/>
      <c r="Y113" s="100"/>
      <c r="Z113" s="100"/>
    </row>
    <row r="114" spans="1:26" s="101" customFormat="1" x14ac:dyDescent="0.25">
      <c r="A114" s="47">
        <f t="shared" si="3"/>
        <v>5</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3"/>
        <v>6</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3"/>
        <v>7</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f t="shared" si="3"/>
        <v>8</v>
      </c>
      <c r="B117" s="102"/>
      <c r="C117" s="103"/>
      <c r="D117" s="102"/>
      <c r="E117" s="97"/>
      <c r="F117" s="98"/>
      <c r="G117" s="98"/>
      <c r="H117" s="98"/>
      <c r="I117" s="99"/>
      <c r="J117" s="99"/>
      <c r="K117" s="99"/>
      <c r="L117" s="99"/>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4">SUM(K110:K117)</f>
        <v>0</v>
      </c>
      <c r="L118" s="104">
        <f t="shared" si="4"/>
        <v>0</v>
      </c>
      <c r="M118" s="114">
        <f t="shared" si="4"/>
        <v>0</v>
      </c>
      <c r="N118" s="104">
        <f t="shared" si="4"/>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0</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0</v>
      </c>
      <c r="E124" s="467">
        <v>0</v>
      </c>
    </row>
    <row r="125" spans="1:26" x14ac:dyDescent="0.25">
      <c r="B125" s="67" t="s">
        <v>87</v>
      </c>
      <c r="C125" s="200">
        <v>30</v>
      </c>
      <c r="D125" s="193">
        <v>0</v>
      </c>
      <c r="E125" s="468"/>
    </row>
    <row r="126" spans="1:26" ht="15.75" thickBot="1" x14ac:dyDescent="0.3">
      <c r="B126" s="67" t="s">
        <v>88</v>
      </c>
      <c r="C126" s="72">
        <v>40</v>
      </c>
      <c r="D126" s="72">
        <v>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76.5" customHeight="1" x14ac:dyDescent="0.25">
      <c r="B132" s="108"/>
      <c r="C132" s="108"/>
      <c r="D132" s="108"/>
      <c r="E132" s="108"/>
      <c r="F132" s="108"/>
      <c r="G132" s="108"/>
      <c r="H132" s="108"/>
      <c r="I132" s="108"/>
      <c r="J132" s="108" t="s">
        <v>482</v>
      </c>
      <c r="K132" s="108" t="s">
        <v>509</v>
      </c>
      <c r="L132" s="196" t="s">
        <v>484</v>
      </c>
      <c r="M132" s="108"/>
      <c r="N132" s="108"/>
      <c r="O132" s="108"/>
      <c r="P132" s="194"/>
      <c r="Q132" s="196"/>
    </row>
    <row r="133" spans="2:17" ht="60.75" customHeight="1" x14ac:dyDescent="0.25">
      <c r="B133" s="190" t="s">
        <v>510</v>
      </c>
      <c r="C133" s="190" t="s">
        <v>95</v>
      </c>
      <c r="D133" s="190" t="s">
        <v>808</v>
      </c>
      <c r="E133" s="3">
        <v>328884379</v>
      </c>
      <c r="F133" s="190" t="s">
        <v>809</v>
      </c>
      <c r="G133" s="190" t="s">
        <v>313</v>
      </c>
      <c r="H133" s="3" t="s">
        <v>96</v>
      </c>
      <c r="I133" s="5" t="s">
        <v>96</v>
      </c>
      <c r="J133" s="190" t="s">
        <v>810</v>
      </c>
      <c r="K133" s="168" t="s">
        <v>811</v>
      </c>
      <c r="L133" s="86" t="s">
        <v>812</v>
      </c>
      <c r="M133" s="109" t="s">
        <v>95</v>
      </c>
      <c r="N133" s="109" t="s">
        <v>95</v>
      </c>
      <c r="O133" s="109" t="s">
        <v>353</v>
      </c>
      <c r="P133" s="116"/>
      <c r="Q133" s="197"/>
    </row>
    <row r="134" spans="2:17" ht="60.75" customHeight="1" x14ac:dyDescent="0.25">
      <c r="B134" s="190" t="s">
        <v>92</v>
      </c>
      <c r="C134" s="190" t="s">
        <v>95</v>
      </c>
      <c r="D134" s="190" t="s">
        <v>813</v>
      </c>
      <c r="E134" s="3">
        <v>1042442482</v>
      </c>
      <c r="F134" s="190" t="s">
        <v>814</v>
      </c>
      <c r="G134" s="190" t="s">
        <v>116</v>
      </c>
      <c r="H134" s="3" t="s">
        <v>96</v>
      </c>
      <c r="I134" s="5" t="s">
        <v>96</v>
      </c>
      <c r="J134" s="190" t="s">
        <v>815</v>
      </c>
      <c r="K134" s="86" t="s">
        <v>816</v>
      </c>
      <c r="L134" s="86" t="s">
        <v>817</v>
      </c>
      <c r="M134" s="109" t="s">
        <v>95</v>
      </c>
      <c r="N134" s="109" t="s">
        <v>95</v>
      </c>
      <c r="O134" s="109" t="s">
        <v>353</v>
      </c>
      <c r="P134" s="226"/>
      <c r="Q134" s="192"/>
    </row>
    <row r="135" spans="2:17" ht="60.75" customHeight="1" x14ac:dyDescent="0.25">
      <c r="B135" s="190" t="s">
        <v>92</v>
      </c>
      <c r="C135" s="190" t="s">
        <v>95</v>
      </c>
      <c r="D135" s="190" t="s">
        <v>818</v>
      </c>
      <c r="E135" s="3">
        <v>55227003</v>
      </c>
      <c r="F135" s="190" t="s">
        <v>819</v>
      </c>
      <c r="G135" s="190" t="s">
        <v>116</v>
      </c>
      <c r="H135" s="3" t="s">
        <v>96</v>
      </c>
      <c r="I135" s="5" t="s">
        <v>96</v>
      </c>
      <c r="J135" s="1"/>
      <c r="K135" s="86"/>
      <c r="L135" s="85"/>
      <c r="M135" s="109" t="s">
        <v>95</v>
      </c>
      <c r="N135" s="109" t="s">
        <v>96</v>
      </c>
      <c r="O135" s="109" t="s">
        <v>95</v>
      </c>
      <c r="P135" s="461" t="s">
        <v>820</v>
      </c>
      <c r="Q135" s="462"/>
    </row>
    <row r="136" spans="2:17" ht="33.6" customHeight="1" x14ac:dyDescent="0.25">
      <c r="B136" s="190" t="s">
        <v>93</v>
      </c>
      <c r="C136" s="190" t="s">
        <v>95</v>
      </c>
      <c r="D136" s="190" t="s">
        <v>821</v>
      </c>
      <c r="E136" s="3">
        <v>8736291</v>
      </c>
      <c r="F136" s="3" t="s">
        <v>128</v>
      </c>
      <c r="G136" s="190" t="s">
        <v>116</v>
      </c>
      <c r="H136" s="3" t="s">
        <v>96</v>
      </c>
      <c r="I136" s="5" t="s">
        <v>822</v>
      </c>
      <c r="J136" s="1"/>
      <c r="K136" s="85"/>
      <c r="L136" s="85"/>
      <c r="M136" s="109" t="s">
        <v>95</v>
      </c>
      <c r="N136" s="109" t="s">
        <v>95</v>
      </c>
      <c r="O136" s="109" t="s">
        <v>353</v>
      </c>
      <c r="P136" s="463"/>
      <c r="Q136" s="463"/>
    </row>
    <row r="139" spans="2:17" ht="15.75" thickBot="1" x14ac:dyDescent="0.3"/>
    <row r="140" spans="2:17" ht="54" customHeight="1" x14ac:dyDescent="0.25">
      <c r="B140" s="112" t="s">
        <v>33</v>
      </c>
      <c r="C140" s="112" t="s">
        <v>47</v>
      </c>
      <c r="D140" s="108" t="s">
        <v>48</v>
      </c>
      <c r="E140" s="112" t="s">
        <v>49</v>
      </c>
      <c r="F140" s="77" t="s">
        <v>54</v>
      </c>
      <c r="G140" s="82"/>
    </row>
    <row r="141" spans="2:17" ht="120.75" customHeight="1" x14ac:dyDescent="0.2">
      <c r="B141" s="470" t="s">
        <v>51</v>
      </c>
      <c r="C141" s="6" t="s">
        <v>89</v>
      </c>
      <c r="D141" s="193">
        <v>25</v>
      </c>
      <c r="E141" s="193">
        <v>25</v>
      </c>
      <c r="F141" s="471">
        <f>E141+E142+E143</f>
        <v>50</v>
      </c>
      <c r="G141" s="83"/>
    </row>
    <row r="142" spans="2:17" ht="76.150000000000006" customHeight="1" x14ac:dyDescent="0.2">
      <c r="B142" s="470"/>
      <c r="C142" s="6" t="s">
        <v>90</v>
      </c>
      <c r="D142" s="197">
        <v>25</v>
      </c>
      <c r="E142" s="193">
        <v>15</v>
      </c>
      <c r="F142" s="472"/>
      <c r="G142" s="83"/>
    </row>
    <row r="143" spans="2:17" ht="69" customHeight="1" x14ac:dyDescent="0.2">
      <c r="B143" s="470"/>
      <c r="C143" s="6" t="s">
        <v>91</v>
      </c>
      <c r="D143" s="193">
        <v>10</v>
      </c>
      <c r="E143" s="193">
        <v>10</v>
      </c>
      <c r="F143" s="473"/>
      <c r="G143" s="83"/>
    </row>
    <row r="144" spans="2:17" x14ac:dyDescent="0.25">
      <c r="C144" s="92"/>
    </row>
    <row r="147" spans="2:5" x14ac:dyDescent="0.25">
      <c r="B147" s="110" t="s">
        <v>55</v>
      </c>
    </row>
    <row r="150" spans="2:5" x14ac:dyDescent="0.25">
      <c r="B150" s="113" t="s">
        <v>33</v>
      </c>
      <c r="C150" s="113" t="s">
        <v>56</v>
      </c>
      <c r="D150" s="112" t="s">
        <v>49</v>
      </c>
      <c r="E150" s="112" t="s">
        <v>16</v>
      </c>
    </row>
    <row r="151" spans="2:5" ht="28.5" x14ac:dyDescent="0.25">
      <c r="B151" s="93" t="s">
        <v>57</v>
      </c>
      <c r="C151" s="94">
        <v>40</v>
      </c>
      <c r="D151" s="193">
        <v>0</v>
      </c>
      <c r="E151" s="446">
        <v>50</v>
      </c>
    </row>
    <row r="152" spans="2:5" ht="42.75" x14ac:dyDescent="0.25">
      <c r="B152" s="93" t="s">
        <v>58</v>
      </c>
      <c r="C152" s="94">
        <v>60</v>
      </c>
      <c r="D152" s="193">
        <v>50</v>
      </c>
      <c r="E152" s="447"/>
    </row>
  </sheetData>
  <mergeCells count="45">
    <mergeCell ref="P135:Q135"/>
    <mergeCell ref="P136:Q136"/>
    <mergeCell ref="B141:B143"/>
    <mergeCell ref="F141:F143"/>
    <mergeCell ref="E151:E152"/>
    <mergeCell ref="J131:L131"/>
    <mergeCell ref="P131:Q131"/>
    <mergeCell ref="P88:Q88"/>
    <mergeCell ref="P89:Q89"/>
    <mergeCell ref="P91:Q91"/>
    <mergeCell ref="P93:Q93"/>
    <mergeCell ref="B96:N96"/>
    <mergeCell ref="D99:E99"/>
    <mergeCell ref="D100:E100"/>
    <mergeCell ref="B103:P103"/>
    <mergeCell ref="B106:N106"/>
    <mergeCell ref="E124:E126"/>
    <mergeCell ref="B129:N129"/>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opLeftCell="A133"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778</v>
      </c>
      <c r="D6" s="439"/>
      <c r="E6" s="439"/>
      <c r="F6" s="439"/>
      <c r="G6" s="439"/>
      <c r="H6" s="439"/>
      <c r="I6" s="439"/>
      <c r="J6" s="439"/>
      <c r="K6" s="439"/>
      <c r="L6" s="439"/>
      <c r="M6" s="439"/>
      <c r="N6" s="440"/>
    </row>
    <row r="7" spans="2:16" ht="16.5" thickBot="1" x14ac:dyDescent="0.3">
      <c r="B7" s="12" t="s">
        <v>5</v>
      </c>
      <c r="C7" s="439" t="s">
        <v>779</v>
      </c>
      <c r="D7" s="439"/>
      <c r="E7" s="439"/>
      <c r="F7" s="439"/>
      <c r="G7" s="439"/>
      <c r="H7" s="439"/>
      <c r="I7" s="439"/>
      <c r="J7" s="439"/>
      <c r="K7" s="439"/>
      <c r="L7" s="439"/>
      <c r="M7" s="439"/>
      <c r="N7" s="440"/>
    </row>
    <row r="8" spans="2:16" ht="16.5" thickBot="1" x14ac:dyDescent="0.3">
      <c r="B8" s="12" t="s">
        <v>6</v>
      </c>
      <c r="C8" s="439" t="s">
        <v>780</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15</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15</v>
      </c>
      <c r="E15" s="36">
        <v>626484300</v>
      </c>
      <c r="F15" s="212">
        <v>300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626484300</v>
      </c>
      <c r="F22" s="212">
        <f>SUM(F15:F21)</f>
        <v>300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240</v>
      </c>
      <c r="D24" s="42"/>
      <c r="E24" s="45">
        <f>E22</f>
        <v>626484300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60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823</v>
      </c>
      <c r="C49" s="102" t="s">
        <v>779</v>
      </c>
      <c r="D49" s="102" t="s">
        <v>824</v>
      </c>
      <c r="E49" s="124"/>
      <c r="F49" s="98" t="s">
        <v>95</v>
      </c>
      <c r="G49" s="115"/>
      <c r="H49" s="105">
        <v>41310</v>
      </c>
      <c r="I49" s="105">
        <v>41613</v>
      </c>
      <c r="J49" s="155"/>
      <c r="K49" s="155">
        <f>(I49-H49)/30</f>
        <v>10.1</v>
      </c>
      <c r="L49" s="99"/>
      <c r="M49" s="155">
        <v>200</v>
      </c>
      <c r="N49" s="155"/>
      <c r="O49" s="27"/>
      <c r="P49" s="27"/>
      <c r="Q49" s="116"/>
      <c r="R49" s="100"/>
      <c r="S49" s="100"/>
      <c r="T49" s="100"/>
      <c r="U49" s="100"/>
      <c r="V49" s="100"/>
      <c r="W49" s="100"/>
      <c r="X49" s="100"/>
      <c r="Y49" s="100"/>
      <c r="Z49" s="100"/>
    </row>
    <row r="50" spans="1:26" s="101" customFormat="1" ht="45" x14ac:dyDescent="0.25">
      <c r="A50" s="47"/>
      <c r="B50" s="102" t="s">
        <v>780</v>
      </c>
      <c r="C50" s="102" t="s">
        <v>780</v>
      </c>
      <c r="D50" s="102" t="s">
        <v>781</v>
      </c>
      <c r="E50" s="124" t="s">
        <v>825</v>
      </c>
      <c r="F50" s="98" t="s">
        <v>95</v>
      </c>
      <c r="G50" s="115"/>
      <c r="H50" s="105">
        <v>41327</v>
      </c>
      <c r="I50" s="105">
        <v>41639</v>
      </c>
      <c r="J50" s="155"/>
      <c r="K50" s="155">
        <f>(I50-H50)/30</f>
        <v>10.4</v>
      </c>
      <c r="L50" s="99"/>
      <c r="M50" s="155">
        <v>200</v>
      </c>
      <c r="N50" s="155"/>
      <c r="O50" s="27"/>
      <c r="P50" s="27"/>
      <c r="Q50" s="116"/>
      <c r="R50" s="100"/>
      <c r="S50" s="100"/>
      <c r="T50" s="100"/>
      <c r="U50" s="100"/>
      <c r="V50" s="100"/>
      <c r="W50" s="100"/>
      <c r="X50" s="100"/>
      <c r="Y50" s="100"/>
      <c r="Z50" s="100"/>
    </row>
    <row r="51" spans="1:26" s="101" customFormat="1" x14ac:dyDescent="0.25">
      <c r="A51" s="47">
        <f t="shared" ref="A51:A56" si="0">+A50+1</f>
        <v>1</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2</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20.5</v>
      </c>
      <c r="L57" s="104">
        <f t="shared" si="1"/>
        <v>0</v>
      </c>
      <c r="M57" s="114">
        <f t="shared" si="1"/>
        <v>400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20.5</v>
      </c>
      <c r="D61" s="58" t="s">
        <v>110</v>
      </c>
      <c r="E61" s="200"/>
      <c r="F61" s="32"/>
      <c r="G61" s="32"/>
      <c r="H61" s="32"/>
      <c r="I61" s="32"/>
      <c r="J61" s="32"/>
      <c r="K61" s="32"/>
      <c r="L61" s="32"/>
      <c r="M61" s="32"/>
    </row>
    <row r="62" spans="1:26" s="30" customFormat="1" ht="30" customHeight="1" x14ac:dyDescent="0.25">
      <c r="B62" s="59" t="s">
        <v>25</v>
      </c>
      <c r="C62" s="60">
        <f>+M57</f>
        <v>400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30" x14ac:dyDescent="0.25">
      <c r="B69" s="3" t="s">
        <v>479</v>
      </c>
      <c r="C69" s="190" t="s">
        <v>480</v>
      </c>
      <c r="D69" s="190" t="s">
        <v>826</v>
      </c>
      <c r="E69" s="190">
        <v>300</v>
      </c>
      <c r="F69" s="190"/>
      <c r="G69" s="190"/>
      <c r="H69" s="190"/>
      <c r="I69" s="190" t="s">
        <v>96</v>
      </c>
      <c r="J69" s="190"/>
      <c r="K69" s="190"/>
      <c r="L69" s="190"/>
      <c r="M69" s="190"/>
      <c r="N69" s="190"/>
      <c r="O69" s="460"/>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108" t="s">
        <v>482</v>
      </c>
      <c r="K87" s="108" t="s">
        <v>527</v>
      </c>
      <c r="L87" s="196" t="s">
        <v>528</v>
      </c>
      <c r="M87" s="108"/>
      <c r="N87" s="108"/>
      <c r="O87" s="108"/>
      <c r="P87" s="194"/>
      <c r="Q87" s="196"/>
    </row>
    <row r="88" spans="2:17" ht="60.75" customHeight="1" x14ac:dyDescent="0.25">
      <c r="B88" s="190" t="s">
        <v>160</v>
      </c>
      <c r="C88" s="190" t="s">
        <v>95</v>
      </c>
      <c r="D88" s="3" t="s">
        <v>827</v>
      </c>
      <c r="E88" s="235">
        <v>53074677</v>
      </c>
      <c r="F88" s="235" t="s">
        <v>323</v>
      </c>
      <c r="G88" s="190" t="s">
        <v>828</v>
      </c>
      <c r="H88" s="3" t="s">
        <v>96</v>
      </c>
      <c r="I88" s="5" t="s">
        <v>96</v>
      </c>
      <c r="J88" s="1"/>
      <c r="K88" s="86"/>
      <c r="L88" s="85"/>
      <c r="M88" s="109" t="s">
        <v>95</v>
      </c>
      <c r="N88" s="109" t="s">
        <v>95</v>
      </c>
      <c r="O88" s="109" t="s">
        <v>95</v>
      </c>
      <c r="P88" s="460" t="s">
        <v>829</v>
      </c>
      <c r="Q88" s="460"/>
    </row>
    <row r="89" spans="2:17" ht="60.75" customHeight="1" x14ac:dyDescent="0.25">
      <c r="B89" s="190" t="s">
        <v>220</v>
      </c>
      <c r="C89" s="190" t="s">
        <v>95</v>
      </c>
      <c r="D89" s="190" t="s">
        <v>830</v>
      </c>
      <c r="E89" s="235">
        <v>1121328026</v>
      </c>
      <c r="F89" s="235" t="s">
        <v>192</v>
      </c>
      <c r="G89" s="190" t="s">
        <v>522</v>
      </c>
      <c r="H89" s="3" t="s">
        <v>96</v>
      </c>
      <c r="I89" s="5" t="s">
        <v>96</v>
      </c>
      <c r="J89" s="1"/>
      <c r="K89" s="86"/>
      <c r="L89" s="85"/>
      <c r="M89" s="109" t="s">
        <v>95</v>
      </c>
      <c r="N89" s="109" t="s">
        <v>95</v>
      </c>
      <c r="O89" s="109" t="s">
        <v>95</v>
      </c>
      <c r="P89" s="460" t="s">
        <v>829</v>
      </c>
      <c r="Q89" s="460"/>
    </row>
    <row r="90" spans="2:17" ht="33.6" customHeight="1" x14ac:dyDescent="0.25">
      <c r="B90" s="190" t="s">
        <v>220</v>
      </c>
      <c r="C90" s="190" t="s">
        <v>95</v>
      </c>
      <c r="D90" s="3" t="s">
        <v>831</v>
      </c>
      <c r="E90" s="235">
        <v>22712719</v>
      </c>
      <c r="F90" s="235" t="s">
        <v>192</v>
      </c>
      <c r="G90" s="190" t="s">
        <v>313</v>
      </c>
      <c r="H90" s="3" t="s">
        <v>96</v>
      </c>
      <c r="I90" s="5" t="s">
        <v>96</v>
      </c>
      <c r="J90" s="190" t="s">
        <v>832</v>
      </c>
      <c r="K90" s="86" t="s">
        <v>833</v>
      </c>
      <c r="L90" s="86" t="s">
        <v>834</v>
      </c>
      <c r="M90" s="109" t="s">
        <v>95</v>
      </c>
      <c r="N90" s="109" t="s">
        <v>95</v>
      </c>
      <c r="O90" s="109" t="s">
        <v>95</v>
      </c>
      <c r="P90" s="460" t="s">
        <v>835</v>
      </c>
      <c r="Q90" s="460"/>
    </row>
    <row r="92" spans="2:17" ht="15.75" thickBot="1" x14ac:dyDescent="0.3"/>
    <row r="93" spans="2:17" ht="27" thickBot="1" x14ac:dyDescent="0.3">
      <c r="B93" s="449" t="s">
        <v>44</v>
      </c>
      <c r="C93" s="450"/>
      <c r="D93" s="450"/>
      <c r="E93" s="450"/>
      <c r="F93" s="450"/>
      <c r="G93" s="450"/>
      <c r="H93" s="450"/>
      <c r="I93" s="450"/>
      <c r="J93" s="450"/>
      <c r="K93" s="450"/>
      <c r="L93" s="450"/>
      <c r="M93" s="450"/>
      <c r="N93" s="451"/>
    </row>
    <row r="96" spans="2:17" ht="46.15" customHeight="1" x14ac:dyDescent="0.25">
      <c r="B96" s="68" t="s">
        <v>33</v>
      </c>
      <c r="C96" s="68" t="s">
        <v>45</v>
      </c>
      <c r="D96" s="452" t="s">
        <v>3</v>
      </c>
      <c r="E96" s="454"/>
    </row>
    <row r="97" spans="1:26" ht="46.9" customHeight="1" x14ac:dyDescent="0.25">
      <c r="B97" s="69" t="s">
        <v>85</v>
      </c>
      <c r="C97" s="109" t="s">
        <v>96</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21" customHeight="1" x14ac:dyDescent="0.25">
      <c r="A107" s="47">
        <v>1</v>
      </c>
      <c r="B107" s="102"/>
      <c r="C107" s="102"/>
      <c r="D107" s="102"/>
      <c r="E107" s="155"/>
      <c r="F107" s="105"/>
      <c r="G107" s="115"/>
      <c r="H107" s="105"/>
      <c r="I107" s="105"/>
      <c r="J107" s="105"/>
      <c r="K107" s="155"/>
      <c r="L107" s="99"/>
      <c r="M107" s="155"/>
      <c r="N107" s="90"/>
      <c r="O107" s="27"/>
      <c r="P107" s="27"/>
      <c r="R107" s="100"/>
      <c r="S107" s="100"/>
      <c r="T107" s="100"/>
      <c r="U107" s="100"/>
      <c r="V107" s="100"/>
      <c r="W107" s="100"/>
      <c r="X107" s="100"/>
      <c r="Y107" s="100"/>
      <c r="Z107" s="100"/>
    </row>
    <row r="108" spans="1:26" s="101" customFormat="1" x14ac:dyDescent="0.25">
      <c r="A108" s="47">
        <f>+A107+1</f>
        <v>2</v>
      </c>
      <c r="B108" s="102"/>
      <c r="C108" s="102"/>
      <c r="D108" s="102"/>
      <c r="E108" s="155"/>
      <c r="F108" s="98"/>
      <c r="G108" s="97"/>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ref="A109:A114" si="2">+A108+1</f>
        <v>3</v>
      </c>
      <c r="B109" s="102"/>
      <c r="C109" s="102"/>
      <c r="D109" s="102"/>
      <c r="E109" s="155"/>
      <c r="F109" s="98"/>
      <c r="G109" s="97"/>
      <c r="H109" s="105"/>
      <c r="I109" s="105"/>
      <c r="J109" s="99"/>
      <c r="K109" s="155"/>
      <c r="L109" s="99"/>
      <c r="M109" s="124"/>
      <c r="N109" s="90"/>
      <c r="O109" s="27"/>
      <c r="P109" s="27"/>
      <c r="Q109" s="116"/>
      <c r="R109" s="100"/>
      <c r="S109" s="100"/>
      <c r="T109" s="100"/>
      <c r="U109" s="100"/>
      <c r="V109" s="100"/>
      <c r="W109" s="100"/>
      <c r="X109" s="100"/>
      <c r="Y109" s="100"/>
      <c r="Z109" s="100"/>
    </row>
    <row r="110" spans="1:26" s="101" customFormat="1" x14ac:dyDescent="0.25">
      <c r="A110" s="47">
        <f t="shared" si="2"/>
        <v>4</v>
      </c>
      <c r="B110" s="102"/>
      <c r="C110" s="102"/>
      <c r="D110" s="102"/>
      <c r="E110" s="155"/>
      <c r="F110" s="98"/>
      <c r="G110" s="98"/>
      <c r="H110" s="105"/>
      <c r="I110" s="105"/>
      <c r="J110" s="99"/>
      <c r="K110" s="155"/>
      <c r="L110" s="99"/>
      <c r="M110" s="124"/>
      <c r="N110" s="90"/>
      <c r="O110" s="27"/>
      <c r="P110" s="27"/>
      <c r="Q110" s="116"/>
      <c r="R110" s="100"/>
      <c r="S110" s="100"/>
      <c r="T110" s="100"/>
      <c r="U110" s="100"/>
      <c r="V110" s="100"/>
      <c r="W110" s="100"/>
      <c r="X110" s="100"/>
      <c r="Y110" s="100"/>
      <c r="Z110" s="100"/>
    </row>
    <row r="111" spans="1:26" s="101" customFormat="1" x14ac:dyDescent="0.25">
      <c r="A111" s="47">
        <f t="shared" si="2"/>
        <v>5</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6</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2"/>
        <v>7</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2"/>
        <v>8</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97"/>
      <c r="F115" s="98"/>
      <c r="G115" s="98"/>
      <c r="H115" s="98"/>
      <c r="I115" s="99"/>
      <c r="J115" s="99"/>
      <c r="K115" s="104">
        <f t="shared" ref="K115:N115" si="3">SUM(K107:K114)</f>
        <v>0</v>
      </c>
      <c r="L115" s="104">
        <f t="shared" si="3"/>
        <v>0</v>
      </c>
      <c r="M115" s="114">
        <f t="shared" si="3"/>
        <v>0</v>
      </c>
      <c r="N115" s="104">
        <f t="shared" si="3"/>
        <v>0</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f>+K115</f>
        <v>0</v>
      </c>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v>0</v>
      </c>
      <c r="E121" s="467">
        <v>0</v>
      </c>
    </row>
    <row r="122" spans="1:26" x14ac:dyDescent="0.25">
      <c r="B122" s="67" t="s">
        <v>87</v>
      </c>
      <c r="C122" s="200">
        <v>30</v>
      </c>
      <c r="D122" s="193">
        <v>0</v>
      </c>
      <c r="E122" s="468"/>
    </row>
    <row r="123" spans="1:26" ht="15.75" thickBot="1" x14ac:dyDescent="0.3">
      <c r="B123" s="67" t="s">
        <v>88</v>
      </c>
      <c r="C123" s="72">
        <v>40</v>
      </c>
      <c r="D123" s="72">
        <v>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9" spans="2:17" ht="76.5" customHeight="1" x14ac:dyDescent="0.25">
      <c r="B129" s="108" t="s">
        <v>0</v>
      </c>
      <c r="C129" s="108" t="s">
        <v>39</v>
      </c>
      <c r="D129" s="108" t="s">
        <v>40</v>
      </c>
      <c r="E129" s="108" t="s">
        <v>78</v>
      </c>
      <c r="F129" s="108" t="s">
        <v>80</v>
      </c>
      <c r="G129" s="108" t="s">
        <v>81</v>
      </c>
      <c r="H129" s="108" t="s">
        <v>82</v>
      </c>
      <c r="I129" s="108" t="s">
        <v>79</v>
      </c>
      <c r="J129" s="452" t="s">
        <v>83</v>
      </c>
      <c r="K129" s="453"/>
      <c r="L129" s="454"/>
      <c r="M129" s="108" t="s">
        <v>84</v>
      </c>
      <c r="N129" s="108" t="s">
        <v>41</v>
      </c>
      <c r="O129" s="108" t="s">
        <v>42</v>
      </c>
      <c r="P129" s="452" t="s">
        <v>3</v>
      </c>
      <c r="Q129" s="454"/>
    </row>
    <row r="130" spans="2:17" ht="76.5" customHeight="1" x14ac:dyDescent="0.25">
      <c r="B130" s="108"/>
      <c r="C130" s="108"/>
      <c r="D130" s="108"/>
      <c r="E130" s="108"/>
      <c r="F130" s="108"/>
      <c r="G130" s="108"/>
      <c r="H130" s="108"/>
      <c r="I130" s="108"/>
      <c r="J130" s="108" t="s">
        <v>482</v>
      </c>
      <c r="K130" s="108" t="s">
        <v>509</v>
      </c>
      <c r="L130" s="196" t="s">
        <v>484</v>
      </c>
      <c r="M130" s="108"/>
      <c r="N130" s="108"/>
      <c r="O130" s="108"/>
      <c r="P130" s="194"/>
      <c r="Q130" s="196"/>
    </row>
    <row r="131" spans="2:17" ht="60.75" customHeight="1" x14ac:dyDescent="0.25">
      <c r="B131" s="190" t="s">
        <v>510</v>
      </c>
      <c r="C131" s="190" t="s">
        <v>95</v>
      </c>
      <c r="D131" s="190" t="s">
        <v>808</v>
      </c>
      <c r="E131" s="3">
        <v>328884379</v>
      </c>
      <c r="F131" s="190" t="s">
        <v>809</v>
      </c>
      <c r="G131" s="190" t="s">
        <v>313</v>
      </c>
      <c r="H131" s="3" t="s">
        <v>96</v>
      </c>
      <c r="I131" s="5" t="s">
        <v>96</v>
      </c>
      <c r="J131" s="190" t="s">
        <v>810</v>
      </c>
      <c r="K131" s="168" t="s">
        <v>811</v>
      </c>
      <c r="L131" s="86" t="s">
        <v>812</v>
      </c>
      <c r="M131" s="109" t="s">
        <v>95</v>
      </c>
      <c r="N131" s="109" t="s">
        <v>95</v>
      </c>
      <c r="O131" s="109" t="s">
        <v>353</v>
      </c>
      <c r="P131" s="116"/>
      <c r="Q131" s="197"/>
    </row>
    <row r="132" spans="2:17" ht="60.75" customHeight="1" x14ac:dyDescent="0.25">
      <c r="B132" s="190" t="s">
        <v>92</v>
      </c>
      <c r="C132" s="190" t="s">
        <v>95</v>
      </c>
      <c r="D132" s="190" t="s">
        <v>813</v>
      </c>
      <c r="E132" s="3">
        <v>1042442482</v>
      </c>
      <c r="F132" s="190" t="s">
        <v>814</v>
      </c>
      <c r="G132" s="190" t="s">
        <v>116</v>
      </c>
      <c r="H132" s="3" t="s">
        <v>96</v>
      </c>
      <c r="I132" s="5" t="s">
        <v>96</v>
      </c>
      <c r="J132" s="190" t="s">
        <v>815</v>
      </c>
      <c r="K132" s="86" t="s">
        <v>816</v>
      </c>
      <c r="L132" s="86" t="s">
        <v>817</v>
      </c>
      <c r="M132" s="109" t="s">
        <v>95</v>
      </c>
      <c r="N132" s="109" t="s">
        <v>95</v>
      </c>
      <c r="O132" s="109" t="s">
        <v>353</v>
      </c>
      <c r="P132" s="226"/>
      <c r="Q132" s="192"/>
    </row>
    <row r="133" spans="2:17" ht="60.75" customHeight="1" x14ac:dyDescent="0.25">
      <c r="B133" s="190" t="s">
        <v>92</v>
      </c>
      <c r="C133" s="190" t="s">
        <v>95</v>
      </c>
      <c r="D133" s="190" t="s">
        <v>818</v>
      </c>
      <c r="E133" s="3">
        <v>55227003</v>
      </c>
      <c r="F133" s="190" t="s">
        <v>819</v>
      </c>
      <c r="G133" s="190" t="s">
        <v>116</v>
      </c>
      <c r="H133" s="3" t="s">
        <v>96</v>
      </c>
      <c r="I133" s="5" t="s">
        <v>96</v>
      </c>
      <c r="J133" s="1"/>
      <c r="K133" s="86"/>
      <c r="L133" s="85"/>
      <c r="M133" s="109" t="s">
        <v>95</v>
      </c>
      <c r="N133" s="109" t="s">
        <v>95</v>
      </c>
      <c r="O133" s="109" t="s">
        <v>95</v>
      </c>
      <c r="P133" s="461" t="s">
        <v>820</v>
      </c>
      <c r="Q133" s="462"/>
    </row>
    <row r="134" spans="2:17" ht="33.6" customHeight="1" x14ac:dyDescent="0.25">
      <c r="B134" s="190" t="s">
        <v>93</v>
      </c>
      <c r="C134" s="190" t="s">
        <v>95</v>
      </c>
      <c r="D134" s="190" t="s">
        <v>821</v>
      </c>
      <c r="E134" s="3">
        <v>8736291</v>
      </c>
      <c r="F134" s="3" t="s">
        <v>128</v>
      </c>
      <c r="G134" s="190" t="s">
        <v>116</v>
      </c>
      <c r="H134" s="3" t="s">
        <v>96</v>
      </c>
      <c r="I134" s="5" t="s">
        <v>822</v>
      </c>
      <c r="J134" s="1"/>
      <c r="K134" s="85"/>
      <c r="L134" s="85"/>
      <c r="M134" s="109" t="s">
        <v>95</v>
      </c>
      <c r="N134" s="109" t="s">
        <v>95</v>
      </c>
      <c r="O134" s="109" t="s">
        <v>353</v>
      </c>
      <c r="P134" s="463"/>
      <c r="Q134" s="463"/>
    </row>
    <row r="137" spans="2:17" ht="15.75" thickBot="1" x14ac:dyDescent="0.3"/>
    <row r="138" spans="2:17" ht="54" customHeight="1" x14ac:dyDescent="0.25">
      <c r="B138" s="112" t="s">
        <v>33</v>
      </c>
      <c r="C138" s="112" t="s">
        <v>47</v>
      </c>
      <c r="D138" s="108" t="s">
        <v>48</v>
      </c>
      <c r="E138" s="112" t="s">
        <v>49</v>
      </c>
      <c r="F138" s="77" t="s">
        <v>54</v>
      </c>
      <c r="G138" s="82"/>
    </row>
    <row r="139" spans="2:17" ht="120.75" customHeight="1" x14ac:dyDescent="0.2">
      <c r="B139" s="470" t="s">
        <v>51</v>
      </c>
      <c r="C139" s="6" t="s">
        <v>89</v>
      </c>
      <c r="D139" s="193">
        <v>25</v>
      </c>
      <c r="E139" s="193">
        <v>25</v>
      </c>
      <c r="F139" s="471">
        <f>E139+E140+E141</f>
        <v>60</v>
      </c>
      <c r="G139" s="83"/>
    </row>
    <row r="140" spans="2:17" ht="76.150000000000006" customHeight="1" x14ac:dyDescent="0.2">
      <c r="B140" s="470"/>
      <c r="C140" s="6" t="s">
        <v>90</v>
      </c>
      <c r="D140" s="197">
        <v>25</v>
      </c>
      <c r="E140" s="193">
        <v>25</v>
      </c>
      <c r="F140" s="472"/>
      <c r="G140" s="83"/>
    </row>
    <row r="141" spans="2:17" ht="69" customHeight="1" x14ac:dyDescent="0.2">
      <c r="B141" s="470"/>
      <c r="C141" s="6" t="s">
        <v>91</v>
      </c>
      <c r="D141" s="193">
        <v>10</v>
      </c>
      <c r="E141" s="193">
        <v>10</v>
      </c>
      <c r="F141" s="473"/>
      <c r="G141" s="83"/>
    </row>
    <row r="142" spans="2:17" x14ac:dyDescent="0.25">
      <c r="C142" s="92"/>
    </row>
    <row r="145" spans="2:5" x14ac:dyDescent="0.25">
      <c r="B145" s="110" t="s">
        <v>55</v>
      </c>
    </row>
    <row r="148" spans="2:5" x14ac:dyDescent="0.25">
      <c r="B148" s="113" t="s">
        <v>33</v>
      </c>
      <c r="C148" s="113" t="s">
        <v>56</v>
      </c>
      <c r="D148" s="112" t="s">
        <v>49</v>
      </c>
      <c r="E148" s="112" t="s">
        <v>16</v>
      </c>
    </row>
    <row r="149" spans="2:5" ht="28.5" x14ac:dyDescent="0.25">
      <c r="B149" s="93" t="s">
        <v>57</v>
      </c>
      <c r="C149" s="94">
        <v>40</v>
      </c>
      <c r="D149" s="193">
        <v>0</v>
      </c>
      <c r="E149" s="446">
        <v>60</v>
      </c>
    </row>
    <row r="150" spans="2:5" ht="42.75" x14ac:dyDescent="0.25">
      <c r="B150" s="93" t="s">
        <v>58</v>
      </c>
      <c r="C150" s="94">
        <v>60</v>
      </c>
      <c r="D150" s="193">
        <v>60</v>
      </c>
      <c r="E150" s="447"/>
    </row>
  </sheetData>
  <mergeCells count="44">
    <mergeCell ref="P133:Q133"/>
    <mergeCell ref="P134:Q134"/>
    <mergeCell ref="B139:B141"/>
    <mergeCell ref="F139:F141"/>
    <mergeCell ref="E149:E150"/>
    <mergeCell ref="B100:P100"/>
    <mergeCell ref="B103:N103"/>
    <mergeCell ref="E121:E123"/>
    <mergeCell ref="B126:N126"/>
    <mergeCell ref="J129:L129"/>
    <mergeCell ref="P129:Q129"/>
    <mergeCell ref="D97:E97"/>
    <mergeCell ref="O72:P72"/>
    <mergeCell ref="O73:P73"/>
    <mergeCell ref="O74:P74"/>
    <mergeCell ref="O75:P75"/>
    <mergeCell ref="B81:N81"/>
    <mergeCell ref="J86:L86"/>
    <mergeCell ref="P86:Q86"/>
    <mergeCell ref="P88:Q88"/>
    <mergeCell ref="P89:Q89"/>
    <mergeCell ref="P90:Q90"/>
    <mergeCell ref="B93:N93"/>
    <mergeCell ref="D96:E96"/>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4"/>
  <sheetViews>
    <sheetView topLeftCell="B43"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35.7109375" style="9" customWidth="1"/>
    <col min="5" max="5" width="25" style="9" customWidth="1"/>
    <col min="6" max="6" width="29.7109375" style="9" customWidth="1"/>
    <col min="7" max="7" width="33"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109</v>
      </c>
      <c r="D6" s="439"/>
      <c r="E6" s="439"/>
      <c r="F6" s="439"/>
      <c r="G6" s="439"/>
      <c r="H6" s="439"/>
      <c r="I6" s="439"/>
      <c r="J6" s="439"/>
      <c r="K6" s="439"/>
      <c r="L6" s="439"/>
      <c r="M6" s="439"/>
      <c r="N6" s="440"/>
    </row>
    <row r="7" spans="2:16" ht="16.5" thickBot="1" x14ac:dyDescent="0.3">
      <c r="B7" s="12" t="s">
        <v>5</v>
      </c>
      <c r="C7" s="439" t="s">
        <v>111</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41</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22" t="s">
        <v>12</v>
      </c>
      <c r="E14" s="122" t="s">
        <v>13</v>
      </c>
      <c r="F14" s="122" t="s">
        <v>29</v>
      </c>
      <c r="G14" s="80"/>
      <c r="I14" s="38"/>
      <c r="J14" s="38"/>
      <c r="K14" s="38"/>
      <c r="L14" s="38"/>
      <c r="M14" s="38"/>
      <c r="N14" s="96"/>
    </row>
    <row r="15" spans="2:16" x14ac:dyDescent="0.25">
      <c r="B15" s="443"/>
      <c r="C15" s="443"/>
      <c r="D15" s="122">
        <v>41</v>
      </c>
      <c r="E15" s="36">
        <v>379375100</v>
      </c>
      <c r="F15" s="36">
        <v>130</v>
      </c>
      <c r="G15" s="81"/>
      <c r="I15" s="39"/>
      <c r="J15" s="39"/>
      <c r="K15" s="39"/>
      <c r="L15" s="39"/>
      <c r="M15" s="39"/>
      <c r="N15" s="96"/>
    </row>
    <row r="16" spans="2:16" x14ac:dyDescent="0.25">
      <c r="B16" s="443"/>
      <c r="C16" s="443"/>
      <c r="D16" s="122"/>
      <c r="E16" s="36"/>
      <c r="F16" s="36"/>
      <c r="G16" s="81"/>
      <c r="I16" s="39"/>
      <c r="J16" s="39"/>
      <c r="K16" s="39"/>
      <c r="L16" s="39"/>
      <c r="M16" s="39"/>
      <c r="N16" s="96"/>
    </row>
    <row r="17" spans="1:14" x14ac:dyDescent="0.25">
      <c r="B17" s="443"/>
      <c r="C17" s="443"/>
      <c r="D17" s="122"/>
      <c r="E17" s="36"/>
      <c r="F17" s="36"/>
      <c r="G17" s="81"/>
      <c r="I17" s="39"/>
      <c r="J17" s="39"/>
      <c r="K17" s="39"/>
      <c r="L17" s="39"/>
      <c r="M17" s="39"/>
      <c r="N17" s="96"/>
    </row>
    <row r="18" spans="1:14" x14ac:dyDescent="0.25">
      <c r="B18" s="443"/>
      <c r="C18" s="443"/>
      <c r="D18" s="122"/>
      <c r="E18" s="37"/>
      <c r="F18" s="36"/>
      <c r="G18" s="81"/>
      <c r="H18" s="22"/>
      <c r="I18" s="39"/>
      <c r="J18" s="39"/>
      <c r="K18" s="39"/>
      <c r="L18" s="39"/>
      <c r="M18" s="39"/>
      <c r="N18" s="20"/>
    </row>
    <row r="19" spans="1:14" x14ac:dyDescent="0.25">
      <c r="B19" s="443"/>
      <c r="C19" s="443"/>
      <c r="D19" s="122"/>
      <c r="E19" s="37"/>
      <c r="F19" s="36"/>
      <c r="G19" s="81"/>
      <c r="H19" s="22"/>
      <c r="I19" s="41"/>
      <c r="J19" s="41"/>
      <c r="K19" s="41"/>
      <c r="L19" s="41"/>
      <c r="M19" s="41"/>
      <c r="N19" s="20"/>
    </row>
    <row r="20" spans="1:14" x14ac:dyDescent="0.25">
      <c r="B20" s="443"/>
      <c r="C20" s="443"/>
      <c r="D20" s="122"/>
      <c r="E20" s="37"/>
      <c r="F20" s="36"/>
      <c r="G20" s="81"/>
      <c r="H20" s="22"/>
      <c r="I20" s="95"/>
      <c r="J20" s="95"/>
      <c r="K20" s="95"/>
      <c r="L20" s="95"/>
      <c r="M20" s="95"/>
      <c r="N20" s="20"/>
    </row>
    <row r="21" spans="1:14" x14ac:dyDescent="0.25">
      <c r="B21" s="443"/>
      <c r="C21" s="443"/>
      <c r="D21" s="122"/>
      <c r="E21" s="37"/>
      <c r="F21" s="36"/>
      <c r="G21" s="81"/>
      <c r="H21" s="22"/>
      <c r="I21" s="95"/>
      <c r="J21" s="95"/>
      <c r="K21" s="95"/>
      <c r="L21" s="95"/>
      <c r="M21" s="95"/>
      <c r="N21" s="20"/>
    </row>
    <row r="22" spans="1:14" ht="15.75" thickBot="1" x14ac:dyDescent="0.3">
      <c r="B22" s="444" t="s">
        <v>14</v>
      </c>
      <c r="C22" s="445"/>
      <c r="D22" s="122"/>
      <c r="E22" s="64">
        <f>SUM(E15:E21)</f>
        <v>379375100</v>
      </c>
      <c r="F22" s="36">
        <f>SUM(F15:F21)</f>
        <v>130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104</v>
      </c>
      <c r="D24" s="42"/>
      <c r="E24" s="45">
        <f>E22</f>
        <v>379375100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21">
        <v>40</v>
      </c>
      <c r="E40" s="446">
        <f>+D40+D41</f>
        <v>100</v>
      </c>
      <c r="F40" s="92"/>
      <c r="G40" s="92"/>
      <c r="H40" s="92"/>
      <c r="I40" s="95"/>
      <c r="J40" s="95"/>
      <c r="K40" s="95"/>
      <c r="L40" s="95"/>
      <c r="M40" s="95"/>
      <c r="N40" s="96"/>
    </row>
    <row r="41" spans="1:17" ht="42.75" x14ac:dyDescent="0.25">
      <c r="A41" s="87"/>
      <c r="B41" s="93" t="s">
        <v>103</v>
      </c>
      <c r="C41" s="94">
        <v>60</v>
      </c>
      <c r="D41" s="121">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57.75" customHeight="1" x14ac:dyDescent="0.25">
      <c r="A49" s="47">
        <v>1</v>
      </c>
      <c r="B49" s="102" t="s">
        <v>109</v>
      </c>
      <c r="C49" s="103" t="s">
        <v>109</v>
      </c>
      <c r="D49" s="102" t="s">
        <v>112</v>
      </c>
      <c r="E49" s="124">
        <v>188</v>
      </c>
      <c r="F49" s="98" t="s">
        <v>95</v>
      </c>
      <c r="G49" s="115"/>
      <c r="H49" s="105">
        <v>41663</v>
      </c>
      <c r="I49" s="105">
        <v>41912</v>
      </c>
      <c r="J49" s="99" t="s">
        <v>96</v>
      </c>
      <c r="K49" s="90">
        <f>(I49-H49)/30</f>
        <v>8.3000000000000007</v>
      </c>
      <c r="L49" s="99"/>
      <c r="M49" s="90">
        <v>793</v>
      </c>
      <c r="N49" s="90">
        <f>+M49*G49</f>
        <v>0</v>
      </c>
      <c r="O49" s="27">
        <v>719108111720</v>
      </c>
      <c r="P49" s="27">
        <v>1</v>
      </c>
      <c r="Q49" s="116" t="s">
        <v>465</v>
      </c>
      <c r="R49" s="100"/>
      <c r="S49" s="100"/>
      <c r="T49" s="100"/>
      <c r="U49" s="100"/>
      <c r="V49" s="100"/>
      <c r="W49" s="100"/>
      <c r="X49" s="100"/>
      <c r="Y49" s="100"/>
      <c r="Z49" s="100"/>
    </row>
    <row r="50" spans="1:26" s="101" customFormat="1" ht="59.25" customHeight="1" x14ac:dyDescent="0.25">
      <c r="A50" s="47">
        <f>+A49+1</f>
        <v>2</v>
      </c>
      <c r="B50" s="102" t="s">
        <v>109</v>
      </c>
      <c r="C50" s="103" t="s">
        <v>109</v>
      </c>
      <c r="D50" s="102" t="s">
        <v>112</v>
      </c>
      <c r="E50" s="124">
        <v>128</v>
      </c>
      <c r="F50" s="98" t="s">
        <v>95</v>
      </c>
      <c r="G50" s="98"/>
      <c r="H50" s="105">
        <v>41304</v>
      </c>
      <c r="I50" s="99">
        <v>41639</v>
      </c>
      <c r="J50" s="99" t="s">
        <v>96</v>
      </c>
      <c r="K50" s="90">
        <f t="shared" ref="K50:K51" si="0">(I50-H50)/30</f>
        <v>11.166666666666666</v>
      </c>
      <c r="L50" s="99"/>
      <c r="M50" s="90">
        <v>507</v>
      </c>
      <c r="N50" s="90"/>
      <c r="O50" s="27">
        <v>380439676</v>
      </c>
      <c r="P50" s="27">
        <v>2</v>
      </c>
      <c r="Q50" s="116"/>
      <c r="R50" s="100"/>
      <c r="S50" s="100"/>
      <c r="T50" s="100"/>
      <c r="U50" s="100"/>
      <c r="V50" s="100"/>
      <c r="W50" s="100"/>
      <c r="X50" s="100"/>
      <c r="Y50" s="100"/>
      <c r="Z50" s="100"/>
    </row>
    <row r="51" spans="1:26" s="101" customFormat="1" ht="57" customHeight="1" x14ac:dyDescent="0.25">
      <c r="A51" s="47">
        <f t="shared" ref="A51:A56" si="1">+A50+1</f>
        <v>3</v>
      </c>
      <c r="B51" s="102" t="s">
        <v>109</v>
      </c>
      <c r="C51" s="103" t="s">
        <v>109</v>
      </c>
      <c r="D51" s="102" t="s">
        <v>112</v>
      </c>
      <c r="E51" s="124">
        <v>100</v>
      </c>
      <c r="F51" s="98" t="s">
        <v>95</v>
      </c>
      <c r="G51" s="98"/>
      <c r="H51" s="105">
        <v>40931</v>
      </c>
      <c r="I51" s="99">
        <v>41273</v>
      </c>
      <c r="J51" s="99" t="s">
        <v>96</v>
      </c>
      <c r="K51" s="90">
        <f t="shared" si="0"/>
        <v>11.4</v>
      </c>
      <c r="L51" s="99"/>
      <c r="M51" s="90">
        <v>507</v>
      </c>
      <c r="N51" s="90"/>
      <c r="O51" s="27">
        <v>292690411</v>
      </c>
      <c r="P51" s="27">
        <v>2</v>
      </c>
      <c r="Q51" s="116"/>
      <c r="R51" s="100"/>
      <c r="S51" s="100"/>
      <c r="T51" s="100"/>
      <c r="U51" s="100"/>
      <c r="V51" s="100"/>
      <c r="W51" s="100"/>
      <c r="X51" s="100"/>
      <c r="Y51" s="100"/>
      <c r="Z51" s="100"/>
    </row>
    <row r="52" spans="1:26" s="101" customFormat="1" x14ac:dyDescent="0.25">
      <c r="A52" s="47">
        <f t="shared" si="1"/>
        <v>4</v>
      </c>
      <c r="B52" s="102"/>
      <c r="C52" s="103"/>
      <c r="D52" s="102"/>
      <c r="E52" s="124"/>
      <c r="F52" s="98"/>
      <c r="G52" s="98"/>
      <c r="H52" s="105"/>
      <c r="I52" s="99"/>
      <c r="J52" s="99"/>
      <c r="K52" s="90"/>
      <c r="L52" s="99"/>
      <c r="M52" s="90"/>
      <c r="N52" s="90"/>
      <c r="O52" s="27"/>
      <c r="P52" s="27"/>
      <c r="Q52" s="116"/>
      <c r="R52" s="100"/>
      <c r="S52" s="100"/>
      <c r="T52" s="100"/>
      <c r="U52" s="100"/>
      <c r="V52" s="100"/>
      <c r="W52" s="100"/>
      <c r="X52" s="100"/>
      <c r="Y52" s="100"/>
      <c r="Z52" s="100"/>
    </row>
    <row r="53" spans="1:26" s="101" customFormat="1" x14ac:dyDescent="0.25">
      <c r="A53" s="47">
        <f t="shared" si="1"/>
        <v>5</v>
      </c>
      <c r="B53" s="102"/>
      <c r="C53" s="103"/>
      <c r="D53" s="102"/>
      <c r="E53" s="155"/>
      <c r="F53" s="98"/>
      <c r="G53" s="98"/>
      <c r="H53" s="105"/>
      <c r="I53" s="99"/>
      <c r="J53" s="99"/>
      <c r="K53" s="90"/>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30.866666666666667</v>
      </c>
      <c r="L57" s="104">
        <f t="shared" si="2"/>
        <v>0</v>
      </c>
      <c r="M57" s="114">
        <f t="shared" si="2"/>
        <v>1807</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23" t="s">
        <v>23</v>
      </c>
      <c r="E60" s="62" t="s">
        <v>24</v>
      </c>
    </row>
    <row r="61" spans="1:26" s="30" customFormat="1" ht="30.6" customHeight="1" x14ac:dyDescent="0.25">
      <c r="B61" s="59" t="s">
        <v>21</v>
      </c>
      <c r="C61" s="60">
        <f>+K57</f>
        <v>30.866666666666667</v>
      </c>
      <c r="D61" s="58" t="s">
        <v>110</v>
      </c>
      <c r="E61" s="58"/>
      <c r="F61" s="32"/>
      <c r="G61" s="32"/>
      <c r="H61" s="32"/>
      <c r="I61" s="32"/>
      <c r="J61" s="32"/>
      <c r="K61" s="32"/>
      <c r="L61" s="32"/>
      <c r="M61" s="32"/>
    </row>
    <row r="62" spans="1:26" s="30" customFormat="1" ht="30" customHeight="1" x14ac:dyDescent="0.25">
      <c r="B62" s="59" t="s">
        <v>25</v>
      </c>
      <c r="C62" s="60">
        <f>+M57</f>
        <v>1807</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113</v>
      </c>
      <c r="C69" s="3" t="s">
        <v>114</v>
      </c>
      <c r="D69" s="5" t="s">
        <v>115</v>
      </c>
      <c r="E69" s="5">
        <v>130</v>
      </c>
      <c r="F69" s="4"/>
      <c r="G69" s="4" t="s">
        <v>95</v>
      </c>
      <c r="H69" s="4"/>
      <c r="I69" s="85"/>
      <c r="J69" s="85" t="s">
        <v>95</v>
      </c>
      <c r="K69" s="109" t="s">
        <v>95</v>
      </c>
      <c r="L69" s="109" t="s">
        <v>95</v>
      </c>
      <c r="M69" s="109" t="s">
        <v>95</v>
      </c>
      <c r="N69" s="109" t="s">
        <v>95</v>
      </c>
      <c r="O69" s="457"/>
      <c r="P69" s="458"/>
      <c r="Q69" s="109"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4" spans="2:17" ht="76.5" customHeight="1" x14ac:dyDescent="0.25">
      <c r="B84" s="108" t="s">
        <v>0</v>
      </c>
      <c r="C84" s="108" t="s">
        <v>39</v>
      </c>
      <c r="D84" s="108" t="s">
        <v>40</v>
      </c>
      <c r="E84" s="108" t="s">
        <v>78</v>
      </c>
      <c r="F84" s="108" t="s">
        <v>80</v>
      </c>
      <c r="G84" s="108" t="s">
        <v>81</v>
      </c>
      <c r="H84" s="108" t="s">
        <v>82</v>
      </c>
      <c r="I84" s="108" t="s">
        <v>79</v>
      </c>
      <c r="J84" s="452" t="s">
        <v>83</v>
      </c>
      <c r="K84" s="453"/>
      <c r="L84" s="454"/>
      <c r="M84" s="108" t="s">
        <v>84</v>
      </c>
      <c r="N84" s="108" t="s">
        <v>41</v>
      </c>
      <c r="O84" s="108" t="s">
        <v>42</v>
      </c>
      <c r="P84" s="452" t="s">
        <v>3</v>
      </c>
      <c r="Q84" s="454"/>
    </row>
    <row r="85" spans="2:17" ht="60.75" customHeight="1" x14ac:dyDescent="0.25">
      <c r="B85" s="120" t="s">
        <v>160</v>
      </c>
      <c r="C85" s="120">
        <v>1</v>
      </c>
      <c r="D85" s="3" t="s">
        <v>317</v>
      </c>
      <c r="E85" s="3">
        <v>32749146</v>
      </c>
      <c r="F85" s="120" t="s">
        <v>318</v>
      </c>
      <c r="G85" s="120" t="s">
        <v>116</v>
      </c>
      <c r="H85" s="125">
        <v>35020</v>
      </c>
      <c r="I85" s="5"/>
      <c r="J85" s="120" t="s">
        <v>319</v>
      </c>
      <c r="K85" s="86" t="s">
        <v>320</v>
      </c>
      <c r="L85" s="86" t="s">
        <v>321</v>
      </c>
      <c r="M85" s="109" t="s">
        <v>95</v>
      </c>
      <c r="N85" s="109" t="s">
        <v>95</v>
      </c>
      <c r="O85" s="109" t="s">
        <v>95</v>
      </c>
      <c r="P85" s="463"/>
      <c r="Q85" s="463"/>
    </row>
    <row r="86" spans="2:17" ht="45.75" customHeight="1" x14ac:dyDescent="0.25">
      <c r="B86" s="120" t="s">
        <v>220</v>
      </c>
      <c r="C86" s="120">
        <v>1</v>
      </c>
      <c r="D86" s="3" t="s">
        <v>322</v>
      </c>
      <c r="E86" s="3">
        <v>32761686</v>
      </c>
      <c r="F86" s="3" t="s">
        <v>323</v>
      </c>
      <c r="G86" s="128" t="s">
        <v>244</v>
      </c>
      <c r="H86" s="125">
        <v>35635</v>
      </c>
      <c r="I86" s="5"/>
      <c r="J86" s="128" t="s">
        <v>324</v>
      </c>
      <c r="K86" s="86" t="s">
        <v>325</v>
      </c>
      <c r="L86" s="86" t="s">
        <v>326</v>
      </c>
      <c r="M86" s="109" t="s">
        <v>95</v>
      </c>
      <c r="N86" s="109" t="s">
        <v>95</v>
      </c>
      <c r="O86" s="109" t="s">
        <v>95</v>
      </c>
      <c r="P86" s="463"/>
      <c r="Q86" s="463"/>
    </row>
    <row r="88" spans="2:17" ht="15.75" thickBot="1" x14ac:dyDescent="0.3"/>
    <row r="89" spans="2:17" ht="27" thickBot="1" x14ac:dyDescent="0.3">
      <c r="B89" s="449" t="s">
        <v>44</v>
      </c>
      <c r="C89" s="450"/>
      <c r="D89" s="450"/>
      <c r="E89" s="450"/>
      <c r="F89" s="450"/>
      <c r="G89" s="450"/>
      <c r="H89" s="450"/>
      <c r="I89" s="450"/>
      <c r="J89" s="450"/>
      <c r="K89" s="450"/>
      <c r="L89" s="450"/>
      <c r="M89" s="450"/>
      <c r="N89" s="451"/>
    </row>
    <row r="92" spans="2:17" ht="46.15" customHeight="1" x14ac:dyDescent="0.25">
      <c r="B92" s="68" t="s">
        <v>33</v>
      </c>
      <c r="C92" s="68" t="s">
        <v>45</v>
      </c>
      <c r="D92" s="452" t="s">
        <v>3</v>
      </c>
      <c r="E92" s="454"/>
    </row>
    <row r="93" spans="2:17" ht="46.9" customHeight="1" x14ac:dyDescent="0.25">
      <c r="B93" s="69" t="s">
        <v>85</v>
      </c>
      <c r="C93" s="109" t="s">
        <v>95</v>
      </c>
      <c r="D93" s="463"/>
      <c r="E93" s="463"/>
    </row>
    <row r="96" spans="2:17" ht="26.25" x14ac:dyDescent="0.25">
      <c r="B96" s="437" t="s">
        <v>62</v>
      </c>
      <c r="C96" s="438"/>
      <c r="D96" s="438"/>
      <c r="E96" s="438"/>
      <c r="F96" s="438"/>
      <c r="G96" s="438"/>
      <c r="H96" s="438"/>
      <c r="I96" s="438"/>
      <c r="J96" s="438"/>
      <c r="K96" s="438"/>
      <c r="L96" s="438"/>
      <c r="M96" s="438"/>
      <c r="N96" s="438"/>
      <c r="O96" s="438"/>
      <c r="P96" s="438"/>
    </row>
    <row r="98" spans="1:26" ht="15.75" thickBot="1" x14ac:dyDescent="0.3"/>
    <row r="99" spans="1:26" ht="27" thickBot="1" x14ac:dyDescent="0.3">
      <c r="B99" s="449" t="s">
        <v>52</v>
      </c>
      <c r="C99" s="450"/>
      <c r="D99" s="450"/>
      <c r="E99" s="450"/>
      <c r="F99" s="450"/>
      <c r="G99" s="450"/>
      <c r="H99" s="450"/>
      <c r="I99" s="450"/>
      <c r="J99" s="450"/>
      <c r="K99" s="450"/>
      <c r="L99" s="450"/>
      <c r="M99" s="450"/>
      <c r="N99" s="451"/>
    </row>
    <row r="101" spans="1:26" ht="15.75" thickBot="1" x14ac:dyDescent="0.3">
      <c r="M101" s="65"/>
      <c r="N101" s="65"/>
    </row>
    <row r="102" spans="1:26" s="95" customFormat="1" ht="109.5" customHeight="1" x14ac:dyDescent="0.25">
      <c r="B102" s="106" t="s">
        <v>104</v>
      </c>
      <c r="C102" s="106" t="s">
        <v>105</v>
      </c>
      <c r="D102" s="106" t="s">
        <v>106</v>
      </c>
      <c r="E102" s="106" t="s">
        <v>43</v>
      </c>
      <c r="F102" s="106" t="s">
        <v>22</v>
      </c>
      <c r="G102" s="106" t="s">
        <v>65</v>
      </c>
      <c r="H102" s="106" t="s">
        <v>17</v>
      </c>
      <c r="I102" s="106" t="s">
        <v>10</v>
      </c>
      <c r="J102" s="106" t="s">
        <v>31</v>
      </c>
      <c r="K102" s="106" t="s">
        <v>59</v>
      </c>
      <c r="L102" s="106" t="s">
        <v>20</v>
      </c>
      <c r="M102" s="91" t="s">
        <v>26</v>
      </c>
      <c r="N102" s="106" t="s">
        <v>107</v>
      </c>
      <c r="O102" s="106" t="s">
        <v>36</v>
      </c>
      <c r="P102" s="107" t="s">
        <v>11</v>
      </c>
      <c r="Q102" s="107" t="s">
        <v>19</v>
      </c>
    </row>
    <row r="103" spans="1:26" s="101" customFormat="1" ht="45" x14ac:dyDescent="0.25">
      <c r="A103" s="47">
        <v>1</v>
      </c>
      <c r="B103" s="102" t="s">
        <v>109</v>
      </c>
      <c r="C103" s="103" t="s">
        <v>109</v>
      </c>
      <c r="D103" s="102" t="s">
        <v>112</v>
      </c>
      <c r="E103" s="124">
        <v>101</v>
      </c>
      <c r="F103" s="98" t="s">
        <v>95</v>
      </c>
      <c r="G103" s="98"/>
      <c r="H103" s="105">
        <v>40191</v>
      </c>
      <c r="I103" s="99">
        <v>40543</v>
      </c>
      <c r="J103" s="99" t="s">
        <v>96</v>
      </c>
      <c r="K103" s="90">
        <f>(I103-H103)/30</f>
        <v>11.733333333333333</v>
      </c>
      <c r="L103" s="99"/>
      <c r="M103" s="90">
        <v>507</v>
      </c>
      <c r="N103" s="90"/>
      <c r="O103" s="27">
        <v>258671413</v>
      </c>
      <c r="P103" s="27">
        <v>2</v>
      </c>
      <c r="Q103" s="116"/>
      <c r="R103" s="100"/>
      <c r="S103" s="100"/>
      <c r="T103" s="100"/>
      <c r="U103" s="100"/>
      <c r="V103" s="100"/>
      <c r="W103" s="100"/>
      <c r="X103" s="100"/>
      <c r="Y103" s="100"/>
      <c r="Z103" s="100"/>
    </row>
    <row r="104" spans="1:26" s="101" customFormat="1" ht="45" x14ac:dyDescent="0.25">
      <c r="A104" s="47">
        <f>+A103+1</f>
        <v>2</v>
      </c>
      <c r="B104" s="102" t="s">
        <v>109</v>
      </c>
      <c r="C104" s="103" t="s">
        <v>109</v>
      </c>
      <c r="D104" s="102" t="s">
        <v>112</v>
      </c>
      <c r="E104" s="155" t="s">
        <v>466</v>
      </c>
      <c r="F104" s="98" t="s">
        <v>95</v>
      </c>
      <c r="G104" s="98"/>
      <c r="H104" s="105">
        <v>40560</v>
      </c>
      <c r="I104" s="99">
        <v>40908</v>
      </c>
      <c r="J104" s="99" t="s">
        <v>96</v>
      </c>
      <c r="K104" s="90">
        <f>(I104-H104)/30</f>
        <v>11.6</v>
      </c>
      <c r="L104" s="99"/>
      <c r="M104" s="90">
        <v>494</v>
      </c>
      <c r="N104" s="90"/>
      <c r="O104" s="27">
        <v>239246578</v>
      </c>
      <c r="P104" s="27">
        <v>2</v>
      </c>
      <c r="Q104" s="116"/>
      <c r="R104" s="100"/>
      <c r="S104" s="100"/>
      <c r="T104" s="100"/>
      <c r="U104" s="100"/>
      <c r="V104" s="100"/>
      <c r="W104" s="100"/>
      <c r="X104" s="100"/>
      <c r="Y104" s="100"/>
      <c r="Z104" s="100"/>
    </row>
    <row r="105" spans="1:26" s="101" customFormat="1" x14ac:dyDescent="0.25">
      <c r="A105" s="47">
        <f t="shared" ref="A105:A110" si="3">+A104+1</f>
        <v>3</v>
      </c>
      <c r="B105" s="103"/>
      <c r="C105" s="103"/>
      <c r="D105" s="102"/>
      <c r="E105" s="97"/>
      <c r="F105" s="98"/>
      <c r="G105" s="98"/>
      <c r="H105" s="98"/>
      <c r="I105" s="99"/>
      <c r="J105" s="99"/>
      <c r="K105" s="99"/>
      <c r="L105" s="99"/>
      <c r="M105" s="90"/>
      <c r="N105" s="90"/>
      <c r="O105" s="27"/>
      <c r="P105" s="27"/>
      <c r="Q105" s="116"/>
      <c r="R105" s="100"/>
      <c r="S105" s="100"/>
      <c r="T105" s="100"/>
      <c r="U105" s="100"/>
      <c r="V105" s="100"/>
      <c r="W105" s="100"/>
      <c r="X105" s="100"/>
      <c r="Y105" s="100"/>
      <c r="Z105" s="100"/>
    </row>
    <row r="106" spans="1:26" s="101" customFormat="1" x14ac:dyDescent="0.25">
      <c r="A106" s="47">
        <f t="shared" si="3"/>
        <v>4</v>
      </c>
      <c r="B106" s="102"/>
      <c r="C106" s="103"/>
      <c r="D106" s="102"/>
      <c r="E106" s="97"/>
      <c r="F106" s="98"/>
      <c r="G106" s="98"/>
      <c r="H106" s="98"/>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si="3"/>
        <v>5</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3"/>
        <v>6</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3"/>
        <v>7</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3"/>
        <v>8</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c r="B111" s="50" t="s">
        <v>16</v>
      </c>
      <c r="C111" s="103"/>
      <c r="D111" s="102"/>
      <c r="E111" s="97"/>
      <c r="F111" s="98"/>
      <c r="G111" s="98"/>
      <c r="H111" s="98"/>
      <c r="I111" s="99"/>
      <c r="J111" s="99"/>
      <c r="K111" s="104">
        <f t="shared" ref="K111:N111" si="4">SUM(K103:K110)</f>
        <v>23.333333333333332</v>
      </c>
      <c r="L111" s="104">
        <f t="shared" si="4"/>
        <v>0</v>
      </c>
      <c r="M111" s="114">
        <f t="shared" si="4"/>
        <v>1001</v>
      </c>
      <c r="N111" s="104">
        <f t="shared" si="4"/>
        <v>0</v>
      </c>
      <c r="O111" s="27"/>
      <c r="P111" s="27"/>
      <c r="Q111" s="117"/>
    </row>
    <row r="112" spans="1:26" x14ac:dyDescent="0.25">
      <c r="B112" s="30"/>
      <c r="C112" s="30"/>
      <c r="D112" s="30"/>
      <c r="E112" s="31"/>
      <c r="F112" s="30"/>
      <c r="G112" s="30"/>
      <c r="H112" s="30"/>
      <c r="I112" s="30"/>
      <c r="J112" s="30"/>
      <c r="K112" s="30"/>
      <c r="L112" s="30"/>
      <c r="M112" s="30"/>
      <c r="N112" s="30"/>
      <c r="O112" s="30"/>
      <c r="P112" s="30"/>
    </row>
    <row r="113" spans="2:17" ht="18.75" x14ac:dyDescent="0.25">
      <c r="B113" s="59" t="s">
        <v>32</v>
      </c>
      <c r="C113" s="73">
        <f>+K111</f>
        <v>23.333333333333332</v>
      </c>
      <c r="H113" s="32"/>
      <c r="I113" s="32"/>
      <c r="J113" s="32"/>
      <c r="K113" s="32"/>
      <c r="L113" s="32"/>
      <c r="M113" s="32"/>
      <c r="N113" s="30"/>
      <c r="O113" s="30"/>
      <c r="P113" s="30"/>
    </row>
    <row r="115" spans="2:17" ht="15.75" thickBot="1" x14ac:dyDescent="0.3"/>
    <row r="116" spans="2:17" ht="37.15" customHeight="1" thickBot="1" x14ac:dyDescent="0.3">
      <c r="B116" s="76" t="s">
        <v>47</v>
      </c>
      <c r="C116" s="77" t="s">
        <v>48</v>
      </c>
      <c r="D116" s="76" t="s">
        <v>49</v>
      </c>
      <c r="E116" s="77" t="s">
        <v>53</v>
      </c>
    </row>
    <row r="117" spans="2:17" ht="41.45" customHeight="1" x14ac:dyDescent="0.25">
      <c r="B117" s="67" t="s">
        <v>86</v>
      </c>
      <c r="C117" s="70">
        <v>20</v>
      </c>
      <c r="D117" s="70">
        <v>0</v>
      </c>
      <c r="E117" s="467">
        <f>+D117+D118+D119</f>
        <v>40</v>
      </c>
    </row>
    <row r="118" spans="2:17" x14ac:dyDescent="0.25">
      <c r="B118" s="67" t="s">
        <v>87</v>
      </c>
      <c r="C118" s="57">
        <v>30</v>
      </c>
      <c r="D118" s="121">
        <v>0</v>
      </c>
      <c r="E118" s="468"/>
    </row>
    <row r="119" spans="2:17" ht="15.75" thickBot="1" x14ac:dyDescent="0.3">
      <c r="B119" s="67" t="s">
        <v>88</v>
      </c>
      <c r="C119" s="72">
        <v>40</v>
      </c>
      <c r="D119" s="72">
        <v>40</v>
      </c>
      <c r="E119" s="469"/>
    </row>
    <row r="121" spans="2:17" ht="15.75" thickBot="1" x14ac:dyDescent="0.3"/>
    <row r="122" spans="2:17" ht="27" thickBot="1" x14ac:dyDescent="0.3">
      <c r="B122" s="449" t="s">
        <v>50</v>
      </c>
      <c r="C122" s="450"/>
      <c r="D122" s="450"/>
      <c r="E122" s="450"/>
      <c r="F122" s="450"/>
      <c r="G122" s="450"/>
      <c r="H122" s="450"/>
      <c r="I122" s="450"/>
      <c r="J122" s="450"/>
      <c r="K122" s="450"/>
      <c r="L122" s="450"/>
      <c r="M122" s="450"/>
      <c r="N122" s="451"/>
    </row>
    <row r="124" spans="2:17" ht="76.5" customHeight="1" x14ac:dyDescent="0.25">
      <c r="B124" s="108" t="s">
        <v>0</v>
      </c>
      <c r="C124" s="108" t="s">
        <v>39</v>
      </c>
      <c r="D124" s="108" t="s">
        <v>40</v>
      </c>
      <c r="E124" s="108" t="s">
        <v>78</v>
      </c>
      <c r="F124" s="108" t="s">
        <v>80</v>
      </c>
      <c r="G124" s="108" t="s">
        <v>81</v>
      </c>
      <c r="H124" s="108" t="s">
        <v>82</v>
      </c>
      <c r="I124" s="108" t="s">
        <v>79</v>
      </c>
      <c r="J124" s="452" t="s">
        <v>83</v>
      </c>
      <c r="K124" s="453"/>
      <c r="L124" s="454"/>
      <c r="M124" s="108" t="s">
        <v>84</v>
      </c>
      <c r="N124" s="108" t="s">
        <v>41</v>
      </c>
      <c r="O124" s="108" t="s">
        <v>42</v>
      </c>
      <c r="P124" s="452" t="s">
        <v>3</v>
      </c>
      <c r="Q124" s="454"/>
    </row>
    <row r="125" spans="2:17" ht="102.75" customHeight="1" x14ac:dyDescent="0.25">
      <c r="B125" s="459" t="s">
        <v>130</v>
      </c>
      <c r="C125" s="459">
        <v>1</v>
      </c>
      <c r="D125" s="446" t="s">
        <v>118</v>
      </c>
      <c r="E125" s="446">
        <v>22528829</v>
      </c>
      <c r="F125" s="459" t="s">
        <v>119</v>
      </c>
      <c r="G125" s="446" t="s">
        <v>116</v>
      </c>
      <c r="H125" s="474">
        <v>37975</v>
      </c>
      <c r="I125" s="476"/>
      <c r="J125" s="120" t="s">
        <v>120</v>
      </c>
      <c r="K125" s="86" t="s">
        <v>467</v>
      </c>
      <c r="L125" s="86" t="s">
        <v>131</v>
      </c>
      <c r="M125" s="446" t="s">
        <v>95</v>
      </c>
      <c r="N125" s="446" t="s">
        <v>95</v>
      </c>
      <c r="O125" s="446" t="s">
        <v>95</v>
      </c>
      <c r="P125" s="460"/>
      <c r="Q125" s="460"/>
    </row>
    <row r="126" spans="2:17" ht="113.25" customHeight="1" x14ac:dyDescent="0.25">
      <c r="B126" s="478"/>
      <c r="C126" s="478"/>
      <c r="D126" s="447"/>
      <c r="E126" s="447"/>
      <c r="F126" s="478"/>
      <c r="G126" s="447"/>
      <c r="H126" s="475"/>
      <c r="I126" s="477"/>
      <c r="J126" s="186" t="s">
        <v>121</v>
      </c>
      <c r="K126" s="86" t="s">
        <v>468</v>
      </c>
      <c r="L126" s="86" t="s">
        <v>122</v>
      </c>
      <c r="M126" s="447"/>
      <c r="N126" s="447"/>
      <c r="O126" s="447"/>
      <c r="P126" s="479"/>
      <c r="Q126" s="479"/>
    </row>
    <row r="127" spans="2:17" ht="86.25" customHeight="1" x14ac:dyDescent="0.25">
      <c r="B127" s="120" t="s">
        <v>92</v>
      </c>
      <c r="C127" s="126">
        <v>1</v>
      </c>
      <c r="D127" s="121" t="s">
        <v>123</v>
      </c>
      <c r="E127" s="121">
        <v>22530403</v>
      </c>
      <c r="F127" s="69" t="s">
        <v>124</v>
      </c>
      <c r="G127" s="109" t="s">
        <v>116</v>
      </c>
      <c r="H127" s="127">
        <v>41628</v>
      </c>
      <c r="I127" s="5"/>
      <c r="J127" s="120" t="s">
        <v>121</v>
      </c>
      <c r="K127" s="86" t="s">
        <v>125</v>
      </c>
      <c r="L127" s="86" t="s">
        <v>126</v>
      </c>
      <c r="M127" s="121" t="s">
        <v>95</v>
      </c>
      <c r="N127" s="121" t="s">
        <v>95</v>
      </c>
      <c r="O127" s="121" t="s">
        <v>95</v>
      </c>
      <c r="P127" s="457"/>
      <c r="Q127" s="458"/>
    </row>
    <row r="128" spans="2:17" ht="33.6" customHeight="1" x14ac:dyDescent="0.25">
      <c r="B128" s="120" t="s">
        <v>93</v>
      </c>
      <c r="C128" s="126">
        <v>1</v>
      </c>
      <c r="D128" s="121" t="s">
        <v>127</v>
      </c>
      <c r="E128" s="121">
        <v>72056437</v>
      </c>
      <c r="F128" s="121" t="s">
        <v>128</v>
      </c>
      <c r="G128" s="109" t="s">
        <v>117</v>
      </c>
      <c r="H128" s="127">
        <v>40418</v>
      </c>
      <c r="I128" s="57" t="s">
        <v>129</v>
      </c>
      <c r="J128" s="1"/>
      <c r="K128" s="85"/>
      <c r="L128" s="85"/>
      <c r="M128" s="121" t="s">
        <v>95</v>
      </c>
      <c r="N128" s="121" t="s">
        <v>95</v>
      </c>
      <c r="O128" s="121" t="s">
        <v>95</v>
      </c>
      <c r="P128" s="463"/>
      <c r="Q128" s="463"/>
    </row>
    <row r="131" spans="2:7" ht="15.75" thickBot="1" x14ac:dyDescent="0.3"/>
    <row r="132" spans="2:7" ht="54" customHeight="1" x14ac:dyDescent="0.25">
      <c r="B132" s="112" t="s">
        <v>33</v>
      </c>
      <c r="C132" s="112" t="s">
        <v>47</v>
      </c>
      <c r="D132" s="108" t="s">
        <v>48</v>
      </c>
      <c r="E132" s="112" t="s">
        <v>49</v>
      </c>
      <c r="F132" s="77" t="s">
        <v>54</v>
      </c>
      <c r="G132" s="82"/>
    </row>
    <row r="133" spans="2:7" ht="120.75" customHeight="1" x14ac:dyDescent="0.2">
      <c r="B133" s="470" t="s">
        <v>51</v>
      </c>
      <c r="C133" s="6" t="s">
        <v>89</v>
      </c>
      <c r="D133" s="121">
        <v>25</v>
      </c>
      <c r="E133" s="121">
        <v>25</v>
      </c>
      <c r="F133" s="471">
        <f>+E133+E134+E135</f>
        <v>60</v>
      </c>
      <c r="G133" s="83"/>
    </row>
    <row r="134" spans="2:7" ht="76.150000000000006" customHeight="1" x14ac:dyDescent="0.2">
      <c r="B134" s="470"/>
      <c r="C134" s="6" t="s">
        <v>90</v>
      </c>
      <c r="D134" s="126">
        <v>25</v>
      </c>
      <c r="E134" s="121">
        <v>25</v>
      </c>
      <c r="F134" s="472"/>
      <c r="G134" s="83"/>
    </row>
    <row r="135" spans="2:7" ht="69" customHeight="1" x14ac:dyDescent="0.2">
      <c r="B135" s="470"/>
      <c r="C135" s="6" t="s">
        <v>91</v>
      </c>
      <c r="D135" s="121">
        <v>10</v>
      </c>
      <c r="E135" s="121">
        <v>10</v>
      </c>
      <c r="F135" s="473"/>
      <c r="G135" s="83"/>
    </row>
    <row r="136" spans="2:7" x14ac:dyDescent="0.25">
      <c r="C136" s="92"/>
    </row>
    <row r="139" spans="2:7" x14ac:dyDescent="0.25">
      <c r="B139" s="110" t="s">
        <v>55</v>
      </c>
    </row>
    <row r="142" spans="2:7" x14ac:dyDescent="0.25">
      <c r="B142" s="113" t="s">
        <v>33</v>
      </c>
      <c r="C142" s="113" t="s">
        <v>56</v>
      </c>
      <c r="D142" s="112" t="s">
        <v>49</v>
      </c>
      <c r="E142" s="112" t="s">
        <v>16</v>
      </c>
    </row>
    <row r="143" spans="2:7" ht="28.5" x14ac:dyDescent="0.25">
      <c r="B143" s="93" t="s">
        <v>57</v>
      </c>
      <c r="C143" s="94">
        <v>40</v>
      </c>
      <c r="D143" s="121">
        <f>+E117</f>
        <v>40</v>
      </c>
      <c r="E143" s="446">
        <f>+D143+D144</f>
        <v>100</v>
      </c>
    </row>
    <row r="144" spans="2:7" ht="42.75" x14ac:dyDescent="0.25">
      <c r="B144" s="93" t="s">
        <v>58</v>
      </c>
      <c r="C144" s="94">
        <v>60</v>
      </c>
      <c r="D144" s="121">
        <f>+F133</f>
        <v>60</v>
      </c>
      <c r="E144" s="447"/>
    </row>
  </sheetData>
  <mergeCells count="56">
    <mergeCell ref="E143:E144"/>
    <mergeCell ref="P125:Q125"/>
    <mergeCell ref="P126:Q126"/>
    <mergeCell ref="P127:Q127"/>
    <mergeCell ref="P128:Q128"/>
    <mergeCell ref="M125:M126"/>
    <mergeCell ref="N125:N126"/>
    <mergeCell ref="O125:O126"/>
    <mergeCell ref="B133:B135"/>
    <mergeCell ref="F133:F135"/>
    <mergeCell ref="G125:G126"/>
    <mergeCell ref="H125:H126"/>
    <mergeCell ref="I125:I126"/>
    <mergeCell ref="B125:B126"/>
    <mergeCell ref="C125:C126"/>
    <mergeCell ref="D125:D126"/>
    <mergeCell ref="E125:E126"/>
    <mergeCell ref="F125:F126"/>
    <mergeCell ref="B99:N99"/>
    <mergeCell ref="E117:E119"/>
    <mergeCell ref="B122:N122"/>
    <mergeCell ref="J124:L124"/>
    <mergeCell ref="P124:Q124"/>
    <mergeCell ref="B96:P96"/>
    <mergeCell ref="O72:P72"/>
    <mergeCell ref="O73:P73"/>
    <mergeCell ref="O74:P74"/>
    <mergeCell ref="O75:P75"/>
    <mergeCell ref="B81:N81"/>
    <mergeCell ref="J84:L84"/>
    <mergeCell ref="P84:Q84"/>
    <mergeCell ref="P85:Q85"/>
    <mergeCell ref="P86:Q86"/>
    <mergeCell ref="B89:N89"/>
    <mergeCell ref="D92:E92"/>
    <mergeCell ref="D93:E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133"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778</v>
      </c>
      <c r="D6" s="439"/>
      <c r="E6" s="439"/>
      <c r="F6" s="439"/>
      <c r="G6" s="439"/>
      <c r="H6" s="439"/>
      <c r="I6" s="439"/>
      <c r="J6" s="439"/>
      <c r="K6" s="439"/>
      <c r="L6" s="439"/>
      <c r="M6" s="439"/>
      <c r="N6" s="440"/>
    </row>
    <row r="7" spans="2:16" ht="16.5" thickBot="1" x14ac:dyDescent="0.3">
      <c r="B7" s="12" t="s">
        <v>5</v>
      </c>
      <c r="C7" s="439" t="s">
        <v>779</v>
      </c>
      <c r="D7" s="439"/>
      <c r="E7" s="439"/>
      <c r="F7" s="439"/>
      <c r="G7" s="439"/>
      <c r="H7" s="439"/>
      <c r="I7" s="439"/>
      <c r="J7" s="439"/>
      <c r="K7" s="439"/>
      <c r="L7" s="439"/>
      <c r="M7" s="439"/>
      <c r="N7" s="440"/>
    </row>
    <row r="8" spans="2:16" ht="16.5" thickBot="1" x14ac:dyDescent="0.3">
      <c r="B8" s="12" t="s">
        <v>6</v>
      </c>
      <c r="C8" s="439" t="s">
        <v>780</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v>
      </c>
      <c r="E15" s="36">
        <v>1207026418</v>
      </c>
      <c r="F15" s="212">
        <v>578</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1207026418</v>
      </c>
      <c r="F22" s="212">
        <f>SUM(F15:F21)</f>
        <v>578</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462.4</v>
      </c>
      <c r="D24" s="42"/>
      <c r="E24" s="45">
        <f>E22</f>
        <v>1207026418</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60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779</v>
      </c>
      <c r="C49" s="102" t="s">
        <v>779</v>
      </c>
      <c r="D49" s="102" t="s">
        <v>784</v>
      </c>
      <c r="E49" s="124" t="s">
        <v>836</v>
      </c>
      <c r="F49" s="98" t="s">
        <v>95</v>
      </c>
      <c r="G49" s="115"/>
      <c r="H49" s="105">
        <v>40238</v>
      </c>
      <c r="I49" s="105">
        <v>40543</v>
      </c>
      <c r="J49" s="155"/>
      <c r="K49" s="155">
        <f>(I49-H49)/30</f>
        <v>10.166666666666666</v>
      </c>
      <c r="L49" s="99"/>
      <c r="M49" s="155">
        <v>600</v>
      </c>
      <c r="N49" s="155"/>
      <c r="O49" s="27"/>
      <c r="P49" s="27"/>
      <c r="Q49" s="116"/>
      <c r="R49" s="100"/>
      <c r="S49" s="100"/>
      <c r="T49" s="100"/>
      <c r="U49" s="100"/>
      <c r="V49" s="100"/>
      <c r="W49" s="100"/>
      <c r="X49" s="100"/>
      <c r="Y49" s="100"/>
      <c r="Z49" s="100"/>
    </row>
    <row r="50" spans="1:26" s="101" customFormat="1" ht="60" x14ac:dyDescent="0.25">
      <c r="A50" s="47"/>
      <c r="B50" s="102" t="s">
        <v>779</v>
      </c>
      <c r="C50" s="102" t="s">
        <v>779</v>
      </c>
      <c r="D50" s="102" t="s">
        <v>781</v>
      </c>
      <c r="E50" s="124" t="s">
        <v>837</v>
      </c>
      <c r="F50" s="98" t="s">
        <v>95</v>
      </c>
      <c r="G50" s="115"/>
      <c r="H50" s="105">
        <v>41662</v>
      </c>
      <c r="I50" s="105">
        <v>41992</v>
      </c>
      <c r="J50" s="155"/>
      <c r="K50" s="155">
        <f t="shared" ref="K50:K51" si="0">(I50-H50)/30</f>
        <v>11</v>
      </c>
      <c r="L50" s="99"/>
      <c r="M50" s="155">
        <v>300</v>
      </c>
      <c r="N50" s="155"/>
      <c r="O50" s="27"/>
      <c r="P50" s="27"/>
      <c r="Q50" s="116" t="s">
        <v>838</v>
      </c>
      <c r="R50" s="100"/>
      <c r="S50" s="100"/>
      <c r="T50" s="100"/>
      <c r="U50" s="100"/>
      <c r="V50" s="100"/>
      <c r="W50" s="100"/>
      <c r="X50" s="100"/>
      <c r="Y50" s="100"/>
      <c r="Z50" s="100"/>
    </row>
    <row r="51" spans="1:26" s="101" customFormat="1" ht="45" x14ac:dyDescent="0.25">
      <c r="A51" s="47">
        <f t="shared" ref="A51:A56" si="1">+A50+1</f>
        <v>1</v>
      </c>
      <c r="B51" s="102" t="s">
        <v>780</v>
      </c>
      <c r="C51" s="102" t="s">
        <v>780</v>
      </c>
      <c r="D51" s="102" t="s">
        <v>785</v>
      </c>
      <c r="E51" s="124" t="s">
        <v>839</v>
      </c>
      <c r="F51" s="98" t="s">
        <v>95</v>
      </c>
      <c r="G51" s="98"/>
      <c r="H51" s="105">
        <v>40234</v>
      </c>
      <c r="I51" s="105">
        <v>40568</v>
      </c>
      <c r="J51" s="155"/>
      <c r="K51" s="155">
        <f t="shared" si="0"/>
        <v>11.133333333333333</v>
      </c>
      <c r="L51" s="99"/>
      <c r="M51" s="155">
        <v>400</v>
      </c>
      <c r="N51" s="155"/>
      <c r="O51" s="27"/>
      <c r="P51" s="27"/>
      <c r="Q51" s="116"/>
      <c r="R51" s="100"/>
      <c r="S51" s="100"/>
      <c r="T51" s="100"/>
      <c r="U51" s="100"/>
      <c r="V51" s="100"/>
      <c r="W51" s="100"/>
      <c r="X51" s="100"/>
      <c r="Y51" s="100"/>
      <c r="Z51" s="100"/>
    </row>
    <row r="52" spans="1:26" s="101" customFormat="1" x14ac:dyDescent="0.25">
      <c r="A52" s="47">
        <f t="shared" si="1"/>
        <v>2</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1"/>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1"/>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32.299999999999997</v>
      </c>
      <c r="L57" s="104">
        <f t="shared" si="2"/>
        <v>0</v>
      </c>
      <c r="M57" s="234">
        <f t="shared" si="2"/>
        <v>1300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32.299999999999997</v>
      </c>
      <c r="D61" s="58" t="s">
        <v>110</v>
      </c>
      <c r="E61" s="200"/>
      <c r="F61" s="32"/>
      <c r="G61" s="32"/>
      <c r="H61" s="32"/>
      <c r="I61" s="32"/>
      <c r="J61" s="32"/>
      <c r="K61" s="32"/>
      <c r="L61" s="32"/>
      <c r="M61" s="32"/>
    </row>
    <row r="62" spans="1:26" s="30" customFormat="1" ht="30" customHeight="1" x14ac:dyDescent="0.25">
      <c r="B62" s="59" t="s">
        <v>25</v>
      </c>
      <c r="C62" s="60">
        <f>+M57</f>
        <v>1300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t="s">
        <v>840</v>
      </c>
      <c r="E69" s="190">
        <v>278</v>
      </c>
      <c r="F69" s="190"/>
      <c r="G69" s="190"/>
      <c r="H69" s="190"/>
      <c r="I69" s="190" t="s">
        <v>96</v>
      </c>
      <c r="J69" s="190"/>
      <c r="K69" s="190"/>
      <c r="L69" s="190"/>
      <c r="M69" s="190"/>
      <c r="N69" s="190"/>
      <c r="O69" s="460"/>
      <c r="P69" s="460"/>
      <c r="Q69" s="109"/>
    </row>
    <row r="70" spans="2:17" x14ac:dyDescent="0.25">
      <c r="B70" s="3" t="s">
        <v>479</v>
      </c>
      <c r="C70" s="190" t="s">
        <v>480</v>
      </c>
      <c r="D70" s="190" t="s">
        <v>841</v>
      </c>
      <c r="E70" s="190">
        <v>300</v>
      </c>
      <c r="F70" s="190"/>
      <c r="G70" s="190"/>
      <c r="H70" s="190"/>
      <c r="I70" s="190" t="s">
        <v>96</v>
      </c>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194" t="s">
        <v>482</v>
      </c>
      <c r="K87" s="195" t="s">
        <v>842</v>
      </c>
      <c r="L87" s="196" t="s">
        <v>528</v>
      </c>
      <c r="M87" s="108"/>
      <c r="N87" s="108"/>
      <c r="O87" s="108"/>
      <c r="P87" s="194"/>
      <c r="Q87" s="196"/>
    </row>
    <row r="88" spans="2:17" ht="60.75" customHeight="1" x14ac:dyDescent="0.25">
      <c r="B88" s="190" t="s">
        <v>160</v>
      </c>
      <c r="C88" s="190" t="s">
        <v>95</v>
      </c>
      <c r="D88" s="3" t="s">
        <v>843</v>
      </c>
      <c r="E88" s="3">
        <v>45780524</v>
      </c>
      <c r="F88" s="3" t="s">
        <v>323</v>
      </c>
      <c r="G88" s="3" t="s">
        <v>844</v>
      </c>
      <c r="H88" s="3" t="s">
        <v>96</v>
      </c>
      <c r="I88" s="5" t="s">
        <v>96</v>
      </c>
      <c r="J88" s="190" t="s">
        <v>845</v>
      </c>
      <c r="K88" s="86" t="s">
        <v>846</v>
      </c>
      <c r="L88" s="86" t="s">
        <v>323</v>
      </c>
      <c r="M88" s="69" t="s">
        <v>95</v>
      </c>
      <c r="N88" s="109" t="s">
        <v>95</v>
      </c>
      <c r="O88" s="109" t="s">
        <v>95</v>
      </c>
      <c r="P88" s="460" t="s">
        <v>847</v>
      </c>
      <c r="Q88" s="460"/>
    </row>
    <row r="89" spans="2:17" ht="60.75" customHeight="1" x14ac:dyDescent="0.25">
      <c r="B89" s="190" t="s">
        <v>220</v>
      </c>
      <c r="C89" s="190" t="s">
        <v>95</v>
      </c>
      <c r="D89" s="3" t="s">
        <v>848</v>
      </c>
      <c r="E89" s="3">
        <v>32767500</v>
      </c>
      <c r="F89" s="3" t="s">
        <v>849</v>
      </c>
      <c r="G89" s="190" t="s">
        <v>313</v>
      </c>
      <c r="H89" s="3" t="s">
        <v>96</v>
      </c>
      <c r="I89" s="5" t="s">
        <v>96</v>
      </c>
      <c r="J89" s="190" t="s">
        <v>850</v>
      </c>
      <c r="K89" s="86" t="s">
        <v>851</v>
      </c>
      <c r="L89" s="86" t="s">
        <v>852</v>
      </c>
      <c r="M89" s="69" t="s">
        <v>95</v>
      </c>
      <c r="N89" s="109" t="s">
        <v>95</v>
      </c>
      <c r="O89" s="109" t="s">
        <v>95</v>
      </c>
      <c r="P89" s="197" t="s">
        <v>835</v>
      </c>
      <c r="Q89" s="197"/>
    </row>
    <row r="90" spans="2:17" ht="84" customHeight="1" x14ac:dyDescent="0.25">
      <c r="B90" s="190" t="s">
        <v>220</v>
      </c>
      <c r="C90" s="190" t="s">
        <v>95</v>
      </c>
      <c r="D90" s="236" t="s">
        <v>853</v>
      </c>
      <c r="E90" s="3">
        <v>10143429149</v>
      </c>
      <c r="F90" s="3" t="s">
        <v>849</v>
      </c>
      <c r="G90" s="3"/>
      <c r="H90" s="3" t="s">
        <v>96</v>
      </c>
      <c r="I90" s="5" t="s">
        <v>96</v>
      </c>
      <c r="J90" s="1"/>
      <c r="K90" s="85"/>
      <c r="L90" s="85"/>
      <c r="M90" s="109" t="s">
        <v>95</v>
      </c>
      <c r="N90" s="109" t="s">
        <v>96</v>
      </c>
      <c r="O90" s="109" t="s">
        <v>95</v>
      </c>
      <c r="P90" s="460" t="s">
        <v>854</v>
      </c>
      <c r="Q90" s="460"/>
    </row>
    <row r="92" spans="2:17" ht="15.75" thickBot="1" x14ac:dyDescent="0.3"/>
    <row r="93" spans="2:17" ht="27" thickBot="1" x14ac:dyDescent="0.3">
      <c r="B93" s="449" t="s">
        <v>44</v>
      </c>
      <c r="C93" s="450"/>
      <c r="D93" s="450"/>
      <c r="E93" s="450"/>
      <c r="F93" s="450"/>
      <c r="G93" s="450"/>
      <c r="H93" s="450"/>
      <c r="I93" s="450"/>
      <c r="J93" s="450"/>
      <c r="K93" s="450"/>
      <c r="L93" s="450"/>
      <c r="M93" s="450"/>
      <c r="N93" s="451"/>
    </row>
    <row r="96" spans="2:17" ht="46.15" customHeight="1" x14ac:dyDescent="0.25">
      <c r="B96" s="68" t="s">
        <v>33</v>
      </c>
      <c r="C96" s="68" t="s">
        <v>45</v>
      </c>
      <c r="D96" s="452" t="s">
        <v>3</v>
      </c>
      <c r="E96" s="454"/>
    </row>
    <row r="97" spans="1:26" ht="46.9" customHeight="1" x14ac:dyDescent="0.25">
      <c r="B97" s="69" t="s">
        <v>85</v>
      </c>
      <c r="C97" s="109" t="s">
        <v>95</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21" customHeight="1" x14ac:dyDescent="0.25">
      <c r="A107" s="47">
        <v>1</v>
      </c>
      <c r="B107" s="102"/>
      <c r="C107" s="102"/>
      <c r="D107" s="102"/>
      <c r="E107" s="155"/>
      <c r="F107" s="105"/>
      <c r="G107" s="115"/>
      <c r="H107" s="105"/>
      <c r="I107" s="105"/>
      <c r="J107" s="105"/>
      <c r="K107" s="155"/>
      <c r="L107" s="99"/>
      <c r="M107" s="155"/>
      <c r="N107" s="90"/>
      <c r="O107" s="27"/>
      <c r="P107" s="27"/>
      <c r="R107" s="100"/>
      <c r="S107" s="100"/>
      <c r="T107" s="100"/>
      <c r="U107" s="100"/>
      <c r="V107" s="100"/>
      <c r="W107" s="100"/>
      <c r="X107" s="100"/>
      <c r="Y107" s="100"/>
      <c r="Z107" s="100"/>
    </row>
    <row r="108" spans="1:26" s="101" customFormat="1" x14ac:dyDescent="0.25">
      <c r="A108" s="47">
        <f>+A107+1</f>
        <v>2</v>
      </c>
      <c r="B108" s="102"/>
      <c r="C108" s="102"/>
      <c r="D108" s="102"/>
      <c r="E108" s="155"/>
      <c r="F108" s="98"/>
      <c r="G108" s="97"/>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ref="A109:A114" si="3">+A108+1</f>
        <v>3</v>
      </c>
      <c r="B109" s="102"/>
      <c r="C109" s="102"/>
      <c r="D109" s="102"/>
      <c r="E109" s="155"/>
      <c r="F109" s="98"/>
      <c r="G109" s="97"/>
      <c r="H109" s="105"/>
      <c r="I109" s="105"/>
      <c r="J109" s="99"/>
      <c r="K109" s="155"/>
      <c r="L109" s="99"/>
      <c r="M109" s="124"/>
      <c r="N109" s="90"/>
      <c r="O109" s="27"/>
      <c r="P109" s="27"/>
      <c r="Q109" s="116"/>
      <c r="R109" s="100"/>
      <c r="S109" s="100"/>
      <c r="T109" s="100"/>
      <c r="U109" s="100"/>
      <c r="V109" s="100"/>
      <c r="W109" s="100"/>
      <c r="X109" s="100"/>
      <c r="Y109" s="100"/>
      <c r="Z109" s="100"/>
    </row>
    <row r="110" spans="1:26" s="101" customFormat="1" x14ac:dyDescent="0.25">
      <c r="A110" s="47">
        <f t="shared" si="3"/>
        <v>4</v>
      </c>
      <c r="B110" s="102"/>
      <c r="C110" s="102"/>
      <c r="D110" s="102"/>
      <c r="E110" s="155"/>
      <c r="F110" s="98"/>
      <c r="G110" s="98"/>
      <c r="H110" s="105"/>
      <c r="I110" s="105"/>
      <c r="J110" s="99"/>
      <c r="K110" s="155"/>
      <c r="L110" s="99"/>
      <c r="M110" s="124"/>
      <c r="N110" s="90"/>
      <c r="O110" s="27"/>
      <c r="P110" s="27"/>
      <c r="Q110" s="116"/>
      <c r="R110" s="100"/>
      <c r="S110" s="100"/>
      <c r="T110" s="100"/>
      <c r="U110" s="100"/>
      <c r="V110" s="100"/>
      <c r="W110" s="100"/>
      <c r="X110" s="100"/>
      <c r="Y110" s="100"/>
      <c r="Z110" s="100"/>
    </row>
    <row r="111" spans="1:26" s="101" customFormat="1" x14ac:dyDescent="0.25">
      <c r="A111" s="47">
        <f t="shared" si="3"/>
        <v>5</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3"/>
        <v>6</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3"/>
        <v>7</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3"/>
        <v>8</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97"/>
      <c r="F115" s="98"/>
      <c r="G115" s="98"/>
      <c r="H115" s="98"/>
      <c r="I115" s="99"/>
      <c r="J115" s="99"/>
      <c r="K115" s="104">
        <f t="shared" ref="K115:N115" si="4">SUM(K107:K114)</f>
        <v>0</v>
      </c>
      <c r="L115" s="104">
        <f t="shared" si="4"/>
        <v>0</v>
      </c>
      <c r="M115" s="114">
        <f t="shared" si="4"/>
        <v>0</v>
      </c>
      <c r="N115" s="104">
        <f t="shared" si="4"/>
        <v>0</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f>+K115</f>
        <v>0</v>
      </c>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v>0</v>
      </c>
      <c r="E121" s="467">
        <v>0</v>
      </c>
    </row>
    <row r="122" spans="1:26" x14ac:dyDescent="0.25">
      <c r="B122" s="67" t="s">
        <v>87</v>
      </c>
      <c r="C122" s="200">
        <v>30</v>
      </c>
      <c r="D122" s="193">
        <v>0</v>
      </c>
      <c r="E122" s="468"/>
    </row>
    <row r="123" spans="1:26" ht="15.75" thickBot="1" x14ac:dyDescent="0.3">
      <c r="B123" s="67" t="s">
        <v>88</v>
      </c>
      <c r="C123" s="72">
        <v>40</v>
      </c>
      <c r="D123" s="72">
        <v>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8" spans="1:26" ht="76.5" customHeight="1" x14ac:dyDescent="0.25">
      <c r="B128" s="108" t="s">
        <v>0</v>
      </c>
      <c r="C128" s="108" t="s">
        <v>39</v>
      </c>
      <c r="D128" s="108" t="s">
        <v>40</v>
      </c>
      <c r="E128" s="108" t="s">
        <v>78</v>
      </c>
      <c r="F128" s="108" t="s">
        <v>80</v>
      </c>
      <c r="G128" s="108" t="s">
        <v>81</v>
      </c>
      <c r="H128" s="108" t="s">
        <v>82</v>
      </c>
      <c r="I128" s="108" t="s">
        <v>79</v>
      </c>
      <c r="J128" s="452" t="s">
        <v>83</v>
      </c>
      <c r="K128" s="453"/>
      <c r="L128" s="454"/>
      <c r="M128" s="108" t="s">
        <v>84</v>
      </c>
      <c r="N128" s="108" t="s">
        <v>41</v>
      </c>
      <c r="O128" s="108" t="s">
        <v>42</v>
      </c>
      <c r="P128" s="452" t="s">
        <v>3</v>
      </c>
      <c r="Q128" s="454"/>
    </row>
    <row r="129" spans="2:17" ht="76.5" customHeight="1" x14ac:dyDescent="0.25">
      <c r="B129" s="108"/>
      <c r="C129" s="108"/>
      <c r="D129" s="108"/>
      <c r="E129" s="108"/>
      <c r="F129" s="108"/>
      <c r="G129" s="108"/>
      <c r="H129" s="108"/>
      <c r="I129" s="108"/>
      <c r="J129" s="194"/>
      <c r="K129" s="195"/>
      <c r="L129" s="196"/>
      <c r="M129" s="108"/>
      <c r="N129" s="108"/>
      <c r="O129" s="108"/>
      <c r="P129" s="194"/>
      <c r="Q129" s="196"/>
    </row>
    <row r="130" spans="2:17" ht="60.75" customHeight="1" x14ac:dyDescent="0.25">
      <c r="B130" s="190" t="s">
        <v>510</v>
      </c>
      <c r="C130" s="190" t="s">
        <v>95</v>
      </c>
      <c r="D130" s="190" t="s">
        <v>808</v>
      </c>
      <c r="E130" s="3">
        <v>328884379</v>
      </c>
      <c r="F130" s="190" t="s">
        <v>809</v>
      </c>
      <c r="G130" s="190" t="s">
        <v>313</v>
      </c>
      <c r="H130" s="3" t="s">
        <v>96</v>
      </c>
      <c r="I130" s="5" t="s">
        <v>96</v>
      </c>
      <c r="J130" s="190" t="s">
        <v>810</v>
      </c>
      <c r="K130" s="168" t="s">
        <v>811</v>
      </c>
      <c r="L130" s="86" t="s">
        <v>812</v>
      </c>
      <c r="M130" s="109" t="s">
        <v>95</v>
      </c>
      <c r="N130" s="109" t="s">
        <v>95</v>
      </c>
      <c r="O130" s="109" t="s">
        <v>353</v>
      </c>
      <c r="P130" s="116"/>
      <c r="Q130" s="197"/>
    </row>
    <row r="131" spans="2:17" ht="60.75" customHeight="1" x14ac:dyDescent="0.25">
      <c r="B131" s="190" t="s">
        <v>92</v>
      </c>
      <c r="C131" s="190" t="s">
        <v>95</v>
      </c>
      <c r="D131" s="190" t="s">
        <v>813</v>
      </c>
      <c r="E131" s="3">
        <v>1042442482</v>
      </c>
      <c r="F131" s="190" t="s">
        <v>814</v>
      </c>
      <c r="G131" s="190" t="s">
        <v>116</v>
      </c>
      <c r="H131" s="3" t="s">
        <v>96</v>
      </c>
      <c r="I131" s="5" t="s">
        <v>96</v>
      </c>
      <c r="J131" s="190" t="s">
        <v>815</v>
      </c>
      <c r="K131" s="86" t="s">
        <v>816</v>
      </c>
      <c r="L131" s="86" t="s">
        <v>817</v>
      </c>
      <c r="M131" s="109" t="s">
        <v>95</v>
      </c>
      <c r="N131" s="109" t="s">
        <v>95</v>
      </c>
      <c r="O131" s="109" t="s">
        <v>353</v>
      </c>
      <c r="P131" s="226"/>
      <c r="Q131" s="192"/>
    </row>
    <row r="132" spans="2:17" ht="60.75" customHeight="1" x14ac:dyDescent="0.25">
      <c r="B132" s="190" t="s">
        <v>92</v>
      </c>
      <c r="C132" s="190" t="s">
        <v>95</v>
      </c>
      <c r="D132" s="190" t="s">
        <v>818</v>
      </c>
      <c r="E132" s="3">
        <v>55227003</v>
      </c>
      <c r="F132" s="190" t="s">
        <v>819</v>
      </c>
      <c r="G132" s="190" t="s">
        <v>116</v>
      </c>
      <c r="H132" s="3" t="s">
        <v>96</v>
      </c>
      <c r="I132" s="5" t="s">
        <v>96</v>
      </c>
      <c r="J132" s="1"/>
      <c r="K132" s="86"/>
      <c r="L132" s="85"/>
      <c r="M132" s="109" t="s">
        <v>95</v>
      </c>
      <c r="N132" s="109" t="s">
        <v>95</v>
      </c>
      <c r="O132" s="109" t="s">
        <v>95</v>
      </c>
      <c r="P132" s="461" t="s">
        <v>820</v>
      </c>
      <c r="Q132" s="462"/>
    </row>
    <row r="133" spans="2:17" ht="33.6" customHeight="1" x14ac:dyDescent="0.25">
      <c r="B133" s="190" t="s">
        <v>93</v>
      </c>
      <c r="C133" s="190" t="s">
        <v>95</v>
      </c>
      <c r="D133" s="190" t="s">
        <v>821</v>
      </c>
      <c r="E133" s="3">
        <v>8736291</v>
      </c>
      <c r="F133" s="3" t="s">
        <v>128</v>
      </c>
      <c r="G133" s="190" t="s">
        <v>116</v>
      </c>
      <c r="H133" s="3" t="s">
        <v>96</v>
      </c>
      <c r="I133" s="5" t="s">
        <v>822</v>
      </c>
      <c r="J133" s="1"/>
      <c r="K133" s="85"/>
      <c r="L133" s="85"/>
      <c r="M133" s="109" t="s">
        <v>95</v>
      </c>
      <c r="N133" s="109" t="s">
        <v>95</v>
      </c>
      <c r="O133" s="109" t="s">
        <v>353</v>
      </c>
      <c r="P133" s="463"/>
      <c r="Q133" s="463"/>
    </row>
    <row r="136" spans="2:17" ht="15.75" thickBot="1" x14ac:dyDescent="0.3"/>
    <row r="137" spans="2:17" ht="54" customHeight="1" x14ac:dyDescent="0.25">
      <c r="B137" s="112" t="s">
        <v>33</v>
      </c>
      <c r="C137" s="112" t="s">
        <v>47</v>
      </c>
      <c r="D137" s="108" t="s">
        <v>48</v>
      </c>
      <c r="E137" s="112" t="s">
        <v>49</v>
      </c>
      <c r="F137" s="77" t="s">
        <v>54</v>
      </c>
      <c r="G137" s="82"/>
    </row>
    <row r="138" spans="2:17" ht="120.75" customHeight="1" x14ac:dyDescent="0.2">
      <c r="B138" s="470" t="s">
        <v>51</v>
      </c>
      <c r="C138" s="6" t="s">
        <v>89</v>
      </c>
      <c r="D138" s="193">
        <v>25</v>
      </c>
      <c r="E138" s="193">
        <v>25</v>
      </c>
      <c r="F138" s="471">
        <f>E138+E139+E140</f>
        <v>60</v>
      </c>
      <c r="G138" s="83"/>
    </row>
    <row r="139" spans="2:17" ht="76.150000000000006" customHeight="1" x14ac:dyDescent="0.2">
      <c r="B139" s="470"/>
      <c r="C139" s="6" t="s">
        <v>90</v>
      </c>
      <c r="D139" s="197">
        <v>25</v>
      </c>
      <c r="E139" s="193">
        <v>25</v>
      </c>
      <c r="F139" s="472"/>
      <c r="G139" s="83"/>
    </row>
    <row r="140" spans="2:17" ht="69" customHeight="1" x14ac:dyDescent="0.2">
      <c r="B140" s="470"/>
      <c r="C140" s="6" t="s">
        <v>91</v>
      </c>
      <c r="D140" s="193">
        <v>10</v>
      </c>
      <c r="E140" s="193">
        <v>10</v>
      </c>
      <c r="F140" s="473"/>
      <c r="G140" s="83"/>
    </row>
    <row r="141" spans="2:17" x14ac:dyDescent="0.25">
      <c r="C141" s="92"/>
    </row>
    <row r="144" spans="2:17" x14ac:dyDescent="0.25">
      <c r="B144" s="110" t="s">
        <v>55</v>
      </c>
    </row>
    <row r="147" spans="2:5" x14ac:dyDescent="0.25">
      <c r="B147" s="113" t="s">
        <v>33</v>
      </c>
      <c r="C147" s="113" t="s">
        <v>56</v>
      </c>
      <c r="D147" s="112" t="s">
        <v>49</v>
      </c>
      <c r="E147" s="112" t="s">
        <v>16</v>
      </c>
    </row>
    <row r="148" spans="2:5" ht="28.5" x14ac:dyDescent="0.25">
      <c r="B148" s="93" t="s">
        <v>57</v>
      </c>
      <c r="C148" s="94">
        <v>40</v>
      </c>
      <c r="D148" s="193">
        <v>0</v>
      </c>
      <c r="E148" s="446">
        <v>60</v>
      </c>
    </row>
    <row r="149" spans="2:5" ht="42.75" x14ac:dyDescent="0.25">
      <c r="B149" s="93" t="s">
        <v>58</v>
      </c>
      <c r="C149" s="94">
        <v>60</v>
      </c>
      <c r="D149" s="193">
        <v>60</v>
      </c>
      <c r="E149" s="447"/>
    </row>
  </sheetData>
  <mergeCells count="43">
    <mergeCell ref="P133:Q133"/>
    <mergeCell ref="B138:B140"/>
    <mergeCell ref="F138:F140"/>
    <mergeCell ref="E148:E149"/>
    <mergeCell ref="B103:N103"/>
    <mergeCell ref="E121:E123"/>
    <mergeCell ref="B126:N126"/>
    <mergeCell ref="J128:L128"/>
    <mergeCell ref="P128:Q128"/>
    <mergeCell ref="P132:Q132"/>
    <mergeCell ref="B100:P100"/>
    <mergeCell ref="O72:P72"/>
    <mergeCell ref="O73:P73"/>
    <mergeCell ref="O74:P74"/>
    <mergeCell ref="O75:P75"/>
    <mergeCell ref="B81:N81"/>
    <mergeCell ref="J86:L86"/>
    <mergeCell ref="P86:Q86"/>
    <mergeCell ref="P88:Q88"/>
    <mergeCell ref="P90:Q90"/>
    <mergeCell ref="B93:N93"/>
    <mergeCell ref="D96:E96"/>
    <mergeCell ref="D97:E97"/>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3"/>
  <sheetViews>
    <sheetView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639</v>
      </c>
      <c r="D6" s="439"/>
      <c r="E6" s="439"/>
      <c r="F6" s="439"/>
      <c r="G6" s="439"/>
      <c r="H6" s="439"/>
      <c r="I6" s="439"/>
      <c r="J6" s="439"/>
      <c r="K6" s="439"/>
      <c r="L6" s="439"/>
      <c r="M6" s="439"/>
      <c r="N6" s="440"/>
    </row>
    <row r="7" spans="2:16" ht="16.5" thickBot="1" x14ac:dyDescent="0.3">
      <c r="B7" s="12" t="s">
        <v>5</v>
      </c>
      <c r="C7" s="439" t="s">
        <v>640</v>
      </c>
      <c r="D7" s="439"/>
      <c r="E7" s="439"/>
      <c r="F7" s="439"/>
      <c r="G7" s="439"/>
      <c r="H7" s="439"/>
      <c r="I7" s="439"/>
      <c r="J7" s="439"/>
      <c r="K7" s="439"/>
      <c r="L7" s="439"/>
      <c r="M7" s="439"/>
      <c r="N7" s="440"/>
    </row>
    <row r="8" spans="2:16" ht="16.5" thickBot="1" x14ac:dyDescent="0.3">
      <c r="B8" s="12" t="s">
        <v>6</v>
      </c>
      <c r="C8" s="439" t="s">
        <v>641</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10</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10</v>
      </c>
      <c r="E15" s="36">
        <v>1065549124</v>
      </c>
      <c r="F15" s="212">
        <v>123</v>
      </c>
      <c r="G15" s="81"/>
      <c r="I15" s="39"/>
      <c r="J15" s="39"/>
      <c r="K15" s="39"/>
      <c r="L15" s="39"/>
      <c r="M15" s="39"/>
      <c r="N15" s="96"/>
    </row>
    <row r="16" spans="2:16" x14ac:dyDescent="0.25">
      <c r="B16" s="443"/>
      <c r="C16" s="443"/>
      <c r="D16" s="198"/>
      <c r="E16" s="36"/>
      <c r="F16" s="37">
        <v>350</v>
      </c>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1065549124</v>
      </c>
      <c r="F22" s="212">
        <f>SUM(F15:F21)</f>
        <v>473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378.4</v>
      </c>
      <c r="D24" s="42"/>
      <c r="E24" s="45">
        <f>E22</f>
        <v>1065549124</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20</v>
      </c>
      <c r="E40" s="446">
        <v>80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102"/>
      <c r="C49" s="102"/>
      <c r="D49" s="102" t="s">
        <v>189</v>
      </c>
      <c r="E49" s="124">
        <v>117</v>
      </c>
      <c r="F49" s="98" t="s">
        <v>95</v>
      </c>
      <c r="G49" s="115"/>
      <c r="H49" s="105">
        <v>41304</v>
      </c>
      <c r="I49" s="105">
        <v>41639</v>
      </c>
      <c r="J49" s="155" t="s">
        <v>96</v>
      </c>
      <c r="K49" s="90">
        <f>(I49-H49)/30</f>
        <v>11.166666666666666</v>
      </c>
      <c r="L49" s="99"/>
      <c r="M49" s="155">
        <v>1716</v>
      </c>
      <c r="N49" s="155"/>
      <c r="O49" s="27"/>
      <c r="P49" s="27"/>
      <c r="Q49" s="116"/>
      <c r="R49" s="100"/>
      <c r="S49" s="100"/>
      <c r="T49" s="100"/>
      <c r="U49" s="100"/>
      <c r="V49" s="100"/>
      <c r="W49" s="100"/>
      <c r="X49" s="100"/>
      <c r="Y49" s="100"/>
      <c r="Z49" s="100"/>
    </row>
    <row r="50" spans="1:26" s="101" customFormat="1" x14ac:dyDescent="0.25">
      <c r="A50" s="47">
        <v>2</v>
      </c>
      <c r="B50" s="102"/>
      <c r="C50" s="102"/>
      <c r="D50" s="102" t="s">
        <v>189</v>
      </c>
      <c r="E50" s="124">
        <v>62</v>
      </c>
      <c r="F50" s="98" t="s">
        <v>95</v>
      </c>
      <c r="G50" s="115"/>
      <c r="H50" s="105">
        <v>40933</v>
      </c>
      <c r="I50" s="105">
        <v>41273</v>
      </c>
      <c r="J50" s="155" t="s">
        <v>96</v>
      </c>
      <c r="K50" s="90">
        <f t="shared" ref="K50:K53" si="0">(I50-H50)/30</f>
        <v>11.333333333333334</v>
      </c>
      <c r="L50" s="99"/>
      <c r="M50" s="155">
        <v>481</v>
      </c>
      <c r="N50" s="155"/>
      <c r="O50" s="27"/>
      <c r="P50" s="27"/>
      <c r="Q50" s="116"/>
      <c r="R50" s="100"/>
      <c r="S50" s="100"/>
      <c r="T50" s="100"/>
      <c r="U50" s="100"/>
      <c r="V50" s="100"/>
      <c r="W50" s="100"/>
      <c r="X50" s="100"/>
      <c r="Y50" s="100"/>
      <c r="Z50" s="100"/>
    </row>
    <row r="51" spans="1:26" s="101" customFormat="1" x14ac:dyDescent="0.25">
      <c r="A51" s="47">
        <f t="shared" ref="A51:A56" si="1">+A50+1</f>
        <v>3</v>
      </c>
      <c r="B51" s="102"/>
      <c r="C51" s="102"/>
      <c r="D51" s="102" t="s">
        <v>189</v>
      </c>
      <c r="E51" s="124">
        <v>97</v>
      </c>
      <c r="F51" s="98" t="s">
        <v>95</v>
      </c>
      <c r="G51" s="98"/>
      <c r="H51" s="105">
        <v>40190</v>
      </c>
      <c r="I51" s="105">
        <v>40543</v>
      </c>
      <c r="J51" s="155" t="s">
        <v>96</v>
      </c>
      <c r="K51" s="90">
        <f t="shared" si="0"/>
        <v>11.766666666666667</v>
      </c>
      <c r="L51" s="99"/>
      <c r="M51" s="155">
        <v>663</v>
      </c>
      <c r="N51" s="155"/>
      <c r="O51" s="27"/>
      <c r="P51" s="27"/>
      <c r="Q51" s="116"/>
      <c r="R51" s="100"/>
      <c r="S51" s="100"/>
      <c r="T51" s="100"/>
      <c r="U51" s="100"/>
      <c r="V51" s="100"/>
      <c r="W51" s="100"/>
      <c r="X51" s="100"/>
      <c r="Y51" s="100"/>
      <c r="Z51" s="100"/>
    </row>
    <row r="52" spans="1:26" s="101" customFormat="1" x14ac:dyDescent="0.25">
      <c r="A52" s="47">
        <f t="shared" si="1"/>
        <v>4</v>
      </c>
      <c r="B52" s="102"/>
      <c r="C52" s="102"/>
      <c r="D52" s="102"/>
      <c r="E52" s="213"/>
      <c r="F52" s="98"/>
      <c r="G52" s="98"/>
      <c r="H52" s="105"/>
      <c r="I52" s="105"/>
      <c r="J52" s="99"/>
      <c r="K52" s="90">
        <f t="shared" si="0"/>
        <v>0</v>
      </c>
      <c r="L52" s="99"/>
      <c r="M52" s="90"/>
      <c r="N52" s="90"/>
      <c r="O52" s="27"/>
      <c r="P52" s="27"/>
      <c r="Q52" s="116"/>
      <c r="R52" s="100"/>
      <c r="S52" s="100"/>
      <c r="T52" s="100"/>
      <c r="U52" s="100"/>
      <c r="V52" s="100"/>
      <c r="W52" s="100"/>
      <c r="X52" s="100"/>
      <c r="Y52" s="100"/>
      <c r="Z52" s="100"/>
    </row>
    <row r="53" spans="1:26" s="101" customFormat="1" x14ac:dyDescent="0.25">
      <c r="A53" s="47">
        <f t="shared" si="1"/>
        <v>5</v>
      </c>
      <c r="B53" s="102"/>
      <c r="C53" s="103"/>
      <c r="D53" s="102"/>
      <c r="E53" s="155"/>
      <c r="F53" s="98"/>
      <c r="G53" s="98"/>
      <c r="H53" s="105"/>
      <c r="I53" s="105"/>
      <c r="J53" s="99"/>
      <c r="K53" s="90">
        <f t="shared" si="0"/>
        <v>0</v>
      </c>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98"/>
      <c r="H54" s="98"/>
      <c r="I54" s="99"/>
      <c r="J54" s="99"/>
      <c r="K54" s="90"/>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0"/>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90">
        <f t="shared" ref="K57:N57" si="2">SUM(K49:K56)</f>
        <v>34.266666666666666</v>
      </c>
      <c r="L57" s="104">
        <f t="shared" si="2"/>
        <v>0</v>
      </c>
      <c r="M57" s="114">
        <f t="shared" si="2"/>
        <v>2860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34.266666666666666</v>
      </c>
      <c r="D61" s="58" t="s">
        <v>110</v>
      </c>
      <c r="E61" s="200"/>
      <c r="F61" s="32"/>
      <c r="G61" s="32"/>
      <c r="H61" s="32"/>
      <c r="I61" s="32"/>
      <c r="J61" s="32"/>
      <c r="K61" s="32"/>
      <c r="L61" s="32"/>
      <c r="M61" s="32"/>
    </row>
    <row r="62" spans="1:26" s="30" customFormat="1" ht="30" customHeight="1" x14ac:dyDescent="0.25">
      <c r="B62" s="59" t="s">
        <v>25</v>
      </c>
      <c r="C62" s="60">
        <f>+M57</f>
        <v>2860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1.25" customHeight="1" x14ac:dyDescent="0.25">
      <c r="B69" s="3" t="s">
        <v>301</v>
      </c>
      <c r="C69" s="190" t="s">
        <v>114</v>
      </c>
      <c r="D69" s="190" t="s">
        <v>642</v>
      </c>
      <c r="E69" s="190">
        <v>123</v>
      </c>
      <c r="F69" s="190"/>
      <c r="G69" s="190"/>
      <c r="H69" s="190"/>
      <c r="I69" s="190"/>
      <c r="J69" s="190" t="s">
        <v>95</v>
      </c>
      <c r="K69" s="190" t="s">
        <v>95</v>
      </c>
      <c r="L69" s="190" t="s">
        <v>95</v>
      </c>
      <c r="M69" s="190" t="s">
        <v>95</v>
      </c>
      <c r="N69" s="190" t="s">
        <v>95</v>
      </c>
      <c r="O69" s="460" t="s">
        <v>643</v>
      </c>
      <c r="P69" s="460"/>
      <c r="Q69" s="109"/>
    </row>
    <row r="70" spans="2:17" ht="38.25" customHeight="1" x14ac:dyDescent="0.25">
      <c r="B70" s="3" t="s">
        <v>479</v>
      </c>
      <c r="C70" s="190" t="s">
        <v>480</v>
      </c>
      <c r="D70" s="190"/>
      <c r="E70" s="190">
        <v>350</v>
      </c>
      <c r="F70" s="190"/>
      <c r="G70" s="190"/>
      <c r="H70" s="190"/>
      <c r="I70" s="190" t="s">
        <v>95</v>
      </c>
      <c r="J70" s="190"/>
      <c r="K70" s="190"/>
      <c r="L70" s="190"/>
      <c r="M70" s="190"/>
      <c r="N70" s="190"/>
      <c r="O70" s="460" t="s">
        <v>644</v>
      </c>
      <c r="P70" s="460"/>
      <c r="Q70" s="109"/>
    </row>
    <row r="71" spans="2:17" ht="27" customHeight="1" x14ac:dyDescent="0.25">
      <c r="B71" s="3"/>
      <c r="C71" s="190"/>
      <c r="D71" s="3"/>
      <c r="E71" s="3"/>
      <c r="F71" s="3"/>
      <c r="G71" s="3"/>
      <c r="H71" s="3"/>
      <c r="I71" s="3"/>
      <c r="J71" s="3"/>
      <c r="K71" s="3"/>
      <c r="L71" s="3"/>
      <c r="M71" s="3"/>
      <c r="N71" s="3"/>
      <c r="O71" s="460"/>
      <c r="P71" s="460"/>
      <c r="Q71" s="109"/>
    </row>
    <row r="72" spans="2:17" ht="28.5" customHeight="1" x14ac:dyDescent="0.25">
      <c r="B72" s="3"/>
      <c r="C72" s="190"/>
      <c r="D72" s="5"/>
      <c r="E72" s="5"/>
      <c r="F72" s="4"/>
      <c r="G72" s="4"/>
      <c r="H72" s="4"/>
      <c r="I72" s="85"/>
      <c r="J72" s="85"/>
      <c r="K72" s="109"/>
      <c r="L72" s="109"/>
      <c r="M72" s="109"/>
      <c r="N72" s="109"/>
      <c r="O72" s="460"/>
      <c r="P72" s="460"/>
      <c r="Q72" s="109"/>
    </row>
    <row r="73" spans="2:17" x14ac:dyDescent="0.25">
      <c r="B73" s="3"/>
      <c r="C73" s="190"/>
      <c r="D73" s="5"/>
      <c r="E73" s="5"/>
      <c r="F73" s="4"/>
      <c r="G73" s="4"/>
      <c r="H73" s="4"/>
      <c r="I73" s="85"/>
      <c r="J73" s="85"/>
      <c r="K73" s="109"/>
      <c r="L73" s="109"/>
      <c r="M73" s="109"/>
      <c r="N73" s="109"/>
      <c r="O73" s="460"/>
      <c r="P73" s="460"/>
      <c r="Q73" s="109"/>
    </row>
    <row r="74" spans="2:17" x14ac:dyDescent="0.25">
      <c r="B74" s="3"/>
      <c r="C74" s="190"/>
      <c r="D74" s="5"/>
      <c r="E74" s="5"/>
      <c r="F74" s="4"/>
      <c r="G74" s="4"/>
      <c r="H74" s="4"/>
      <c r="I74" s="85"/>
      <c r="J74" s="85"/>
      <c r="K74" s="109"/>
      <c r="L74" s="109"/>
      <c r="M74" s="109"/>
      <c r="N74" s="109"/>
      <c r="O74" s="460"/>
      <c r="P74" s="460"/>
      <c r="Q74" s="109"/>
    </row>
    <row r="75" spans="2:17" x14ac:dyDescent="0.25">
      <c r="B75" s="3"/>
      <c r="C75" s="190"/>
      <c r="D75" s="5"/>
      <c r="E75" s="5"/>
      <c r="F75" s="4"/>
      <c r="G75" s="4"/>
      <c r="H75" s="4"/>
      <c r="I75" s="85"/>
      <c r="J75" s="85"/>
      <c r="K75" s="109"/>
      <c r="L75" s="109"/>
      <c r="M75" s="109"/>
      <c r="N75" s="109"/>
      <c r="O75" s="460"/>
      <c r="P75" s="460"/>
      <c r="Q75" s="109"/>
    </row>
    <row r="76" spans="2:17" x14ac:dyDescent="0.25">
      <c r="B76" s="3"/>
      <c r="C76" s="190"/>
      <c r="D76" s="5"/>
      <c r="E76" s="5"/>
      <c r="F76" s="4"/>
      <c r="G76" s="4"/>
      <c r="H76" s="4"/>
      <c r="I76" s="85"/>
      <c r="J76" s="85"/>
      <c r="K76" s="109"/>
      <c r="L76" s="109"/>
      <c r="M76" s="109"/>
      <c r="N76" s="109"/>
      <c r="O76" s="460"/>
      <c r="P76" s="460"/>
      <c r="Q76" s="109"/>
    </row>
    <row r="77" spans="2:17" x14ac:dyDescent="0.25">
      <c r="B77" s="3"/>
      <c r="C77" s="190"/>
      <c r="D77" s="109"/>
      <c r="E77" s="109"/>
      <c r="F77" s="109"/>
      <c r="G77" s="109"/>
      <c r="H77" s="109"/>
      <c r="I77" s="109"/>
      <c r="J77" s="85"/>
      <c r="K77" s="109"/>
      <c r="L77" s="109"/>
      <c r="M77" s="109"/>
      <c r="N77" s="109"/>
      <c r="O77" s="197"/>
      <c r="P77" s="197"/>
      <c r="Q77" s="109"/>
    </row>
    <row r="78" spans="2:17" x14ac:dyDescent="0.25">
      <c r="B78" s="3"/>
      <c r="C78" s="190"/>
      <c r="D78" s="5"/>
      <c r="E78" s="5"/>
      <c r="F78" s="4"/>
      <c r="G78" s="4"/>
      <c r="H78" s="4"/>
      <c r="I78" s="85"/>
      <c r="J78" s="85"/>
      <c r="K78" s="109"/>
      <c r="L78" s="109"/>
      <c r="M78" s="109"/>
      <c r="N78" s="109"/>
      <c r="O78" s="197"/>
      <c r="P78" s="197"/>
      <c r="Q78" s="109"/>
    </row>
    <row r="79" spans="2:17" x14ac:dyDescent="0.25">
      <c r="B79" s="3"/>
      <c r="C79" s="190"/>
      <c r="D79" s="5"/>
      <c r="E79" s="5"/>
      <c r="F79" s="4"/>
      <c r="G79" s="4"/>
      <c r="H79" s="4"/>
      <c r="I79" s="85"/>
      <c r="J79" s="85"/>
      <c r="K79" s="109"/>
      <c r="L79" s="109"/>
      <c r="M79" s="109"/>
      <c r="N79" s="109"/>
      <c r="O79" s="197"/>
      <c r="P79" s="197"/>
      <c r="Q79" s="109"/>
    </row>
    <row r="80" spans="2:17" x14ac:dyDescent="0.25">
      <c r="B80" s="3"/>
      <c r="C80" s="190"/>
      <c r="D80" s="109"/>
      <c r="E80" s="109"/>
      <c r="F80" s="109"/>
      <c r="G80" s="109"/>
      <c r="H80" s="109"/>
      <c r="I80" s="109"/>
      <c r="J80" s="109"/>
      <c r="K80" s="109"/>
      <c r="L80" s="109"/>
      <c r="M80" s="109"/>
      <c r="N80" s="109"/>
      <c r="O80" s="460"/>
      <c r="P80" s="460"/>
      <c r="Q80" s="109"/>
    </row>
    <row r="81" spans="2:17" x14ac:dyDescent="0.25">
      <c r="B81" s="9" t="s">
        <v>1</v>
      </c>
    </row>
    <row r="82" spans="2:17" x14ac:dyDescent="0.25">
      <c r="B82" s="9" t="s">
        <v>37</v>
      </c>
    </row>
    <row r="83" spans="2:17" x14ac:dyDescent="0.25">
      <c r="B83" s="9" t="s">
        <v>60</v>
      </c>
    </row>
    <row r="85" spans="2:17" ht="15.75" thickBot="1" x14ac:dyDescent="0.3"/>
    <row r="86" spans="2:17" ht="27" thickBot="1" x14ac:dyDescent="0.3">
      <c r="B86" s="449" t="s">
        <v>38</v>
      </c>
      <c r="C86" s="450"/>
      <c r="D86" s="450"/>
      <c r="E86" s="450"/>
      <c r="F86" s="450"/>
      <c r="G86" s="450"/>
      <c r="H86" s="450"/>
      <c r="I86" s="450"/>
      <c r="J86" s="450"/>
      <c r="K86" s="450"/>
      <c r="L86" s="450"/>
      <c r="M86" s="450"/>
      <c r="N86" s="451"/>
    </row>
    <row r="91" spans="2:17" ht="76.5" customHeight="1" x14ac:dyDescent="0.25">
      <c r="B91" s="108" t="s">
        <v>0</v>
      </c>
      <c r="C91" s="108" t="s">
        <v>39</v>
      </c>
      <c r="D91" s="108" t="s">
        <v>40</v>
      </c>
      <c r="E91" s="108" t="s">
        <v>78</v>
      </c>
      <c r="F91" s="108" t="s">
        <v>80</v>
      </c>
      <c r="G91" s="108" t="s">
        <v>81</v>
      </c>
      <c r="H91" s="108" t="s">
        <v>82</v>
      </c>
      <c r="I91" s="108" t="s">
        <v>79</v>
      </c>
      <c r="J91" s="452" t="s">
        <v>83</v>
      </c>
      <c r="K91" s="453"/>
      <c r="L91" s="454"/>
      <c r="M91" s="108" t="s">
        <v>84</v>
      </c>
      <c r="N91" s="108" t="s">
        <v>41</v>
      </c>
      <c r="O91" s="108" t="s">
        <v>42</v>
      </c>
      <c r="P91" s="452" t="s">
        <v>3</v>
      </c>
      <c r="Q91" s="454"/>
    </row>
    <row r="92" spans="2:17" ht="60.75" customHeight="1" x14ac:dyDescent="0.25">
      <c r="B92" s="190" t="s">
        <v>160</v>
      </c>
      <c r="C92" s="190"/>
      <c r="D92" s="3"/>
      <c r="E92" s="3"/>
      <c r="F92" s="3"/>
      <c r="G92" s="3"/>
      <c r="H92" s="3"/>
      <c r="I92" s="5"/>
      <c r="J92" s="1" t="s">
        <v>482</v>
      </c>
      <c r="K92" s="86" t="s">
        <v>527</v>
      </c>
      <c r="L92" s="85" t="s">
        <v>528</v>
      </c>
      <c r="M92" s="109"/>
      <c r="N92" s="109"/>
      <c r="O92" s="109"/>
      <c r="P92" s="460"/>
      <c r="Q92" s="460"/>
    </row>
    <row r="93" spans="2:17" ht="33.6" customHeight="1" x14ac:dyDescent="0.25">
      <c r="B93" s="190" t="s">
        <v>220</v>
      </c>
      <c r="C93" s="190"/>
      <c r="D93" s="3"/>
      <c r="E93" s="3"/>
      <c r="F93" s="3"/>
      <c r="G93" s="3"/>
      <c r="H93" s="3"/>
      <c r="I93" s="5"/>
      <c r="J93" s="1"/>
      <c r="K93" s="85"/>
      <c r="L93" s="85"/>
      <c r="M93" s="109"/>
      <c r="N93" s="109"/>
      <c r="O93" s="109"/>
      <c r="P93" s="463"/>
      <c r="Q93" s="463"/>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95</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44.25" customHeight="1" x14ac:dyDescent="0.25">
      <c r="A110" s="47">
        <v>1</v>
      </c>
      <c r="B110" s="102"/>
      <c r="C110" s="102"/>
      <c r="D110" s="102" t="s">
        <v>189</v>
      </c>
      <c r="E110" s="155">
        <v>246</v>
      </c>
      <c r="F110" s="105" t="s">
        <v>95</v>
      </c>
      <c r="G110" s="115"/>
      <c r="H110" s="105">
        <v>40935</v>
      </c>
      <c r="I110" s="105">
        <v>41273</v>
      </c>
      <c r="J110" s="105" t="s">
        <v>96</v>
      </c>
      <c r="K110" s="155">
        <f>(I110-H110)/30</f>
        <v>11.266666666666667</v>
      </c>
      <c r="L110" s="155"/>
      <c r="M110" s="155">
        <v>1313</v>
      </c>
      <c r="N110" s="90"/>
      <c r="O110" s="27"/>
      <c r="P110" s="27"/>
      <c r="R110" s="100"/>
      <c r="S110" s="100"/>
      <c r="T110" s="100"/>
      <c r="U110" s="100"/>
      <c r="V110" s="100"/>
      <c r="W110" s="100"/>
      <c r="X110" s="100"/>
      <c r="Y110" s="100"/>
      <c r="Z110" s="100"/>
    </row>
    <row r="111" spans="1:26" s="101" customFormat="1" x14ac:dyDescent="0.25">
      <c r="A111" s="47">
        <f>+A110+1</f>
        <v>2</v>
      </c>
      <c r="B111" s="102"/>
      <c r="C111" s="102"/>
      <c r="D111" s="102"/>
      <c r="E111" s="155"/>
      <c r="F111" s="98"/>
      <c r="G111" s="97"/>
      <c r="H111" s="105"/>
      <c r="I111" s="105"/>
      <c r="J111" s="99"/>
      <c r="K111" s="155"/>
      <c r="L111" s="155"/>
      <c r="M111" s="124"/>
      <c r="N111" s="90"/>
      <c r="O111" s="27"/>
      <c r="P111" s="27"/>
      <c r="Q111" s="116"/>
      <c r="R111" s="100"/>
      <c r="S111" s="100"/>
      <c r="T111" s="100"/>
      <c r="U111" s="100"/>
      <c r="V111" s="100"/>
      <c r="W111" s="100"/>
      <c r="X111" s="100"/>
      <c r="Y111" s="100"/>
      <c r="Z111" s="100"/>
    </row>
    <row r="112" spans="1:26" s="101" customFormat="1" x14ac:dyDescent="0.25">
      <c r="A112" s="47">
        <f t="shared" ref="A112:A117" si="3">+A111+1</f>
        <v>3</v>
      </c>
      <c r="B112" s="102"/>
      <c r="C112" s="102"/>
      <c r="D112" s="102"/>
      <c r="E112" s="155"/>
      <c r="F112" s="98"/>
      <c r="G112" s="97"/>
      <c r="H112" s="105"/>
      <c r="I112" s="105"/>
      <c r="J112" s="99"/>
      <c r="K112" s="155"/>
      <c r="L112" s="155"/>
      <c r="M112" s="124"/>
      <c r="N112" s="90"/>
      <c r="O112" s="27"/>
      <c r="P112" s="27"/>
      <c r="Q112" s="116"/>
      <c r="R112" s="100"/>
      <c r="S112" s="100"/>
      <c r="T112" s="100"/>
      <c r="U112" s="100"/>
      <c r="V112" s="100"/>
      <c r="W112" s="100"/>
      <c r="X112" s="100"/>
      <c r="Y112" s="100"/>
      <c r="Z112" s="100"/>
    </row>
    <row r="113" spans="1:26" s="101" customFormat="1" x14ac:dyDescent="0.25">
      <c r="A113" s="47">
        <f t="shared" si="3"/>
        <v>4</v>
      </c>
      <c r="B113" s="102"/>
      <c r="C113" s="102"/>
      <c r="D113" s="102"/>
      <c r="E113" s="155"/>
      <c r="F113" s="98"/>
      <c r="G113" s="98"/>
      <c r="H113" s="105"/>
      <c r="I113" s="105"/>
      <c r="J113" s="99"/>
      <c r="K113" s="155"/>
      <c r="L113" s="155"/>
      <c r="M113" s="124"/>
      <c r="N113" s="90"/>
      <c r="O113" s="27"/>
      <c r="P113" s="27"/>
      <c r="Q113" s="116"/>
      <c r="R113" s="100"/>
      <c r="S113" s="100"/>
      <c r="T113" s="100"/>
      <c r="U113" s="100"/>
      <c r="V113" s="100"/>
      <c r="W113" s="100"/>
      <c r="X113" s="100"/>
      <c r="Y113" s="100"/>
      <c r="Z113" s="100"/>
    </row>
    <row r="114" spans="1:26" s="101" customFormat="1" x14ac:dyDescent="0.25">
      <c r="A114" s="47">
        <f t="shared" si="3"/>
        <v>5</v>
      </c>
      <c r="B114" s="102"/>
      <c r="C114" s="103"/>
      <c r="D114" s="102"/>
      <c r="E114" s="115"/>
      <c r="F114" s="98"/>
      <c r="G114" s="98"/>
      <c r="H114" s="105"/>
      <c r="I114" s="105"/>
      <c r="J114" s="99"/>
      <c r="K114" s="99"/>
      <c r="L114" s="155"/>
      <c r="M114" s="155"/>
      <c r="N114" s="90"/>
      <c r="O114" s="27"/>
      <c r="P114" s="27"/>
      <c r="Q114" s="116"/>
      <c r="R114" s="100"/>
      <c r="S114" s="100"/>
      <c r="T114" s="100"/>
      <c r="U114" s="100"/>
      <c r="V114" s="100"/>
      <c r="W114" s="100"/>
      <c r="X114" s="100"/>
      <c r="Y114" s="100"/>
      <c r="Z114" s="100"/>
    </row>
    <row r="115" spans="1:26" s="101" customFormat="1" x14ac:dyDescent="0.25">
      <c r="A115" s="47">
        <f t="shared" si="3"/>
        <v>6</v>
      </c>
      <c r="B115" s="102"/>
      <c r="C115" s="103"/>
      <c r="D115" s="102"/>
      <c r="E115" s="97"/>
      <c r="F115" s="98"/>
      <c r="G115" s="98"/>
      <c r="H115" s="105"/>
      <c r="I115" s="105"/>
      <c r="J115" s="99"/>
      <c r="K115" s="99"/>
      <c r="L115" s="155"/>
      <c r="M115" s="155"/>
      <c r="N115" s="90"/>
      <c r="O115" s="27"/>
      <c r="P115" s="27"/>
      <c r="Q115" s="116"/>
      <c r="R115" s="100"/>
      <c r="S115" s="100"/>
      <c r="T115" s="100"/>
      <c r="U115" s="100"/>
      <c r="V115" s="100"/>
      <c r="W115" s="100"/>
      <c r="X115" s="100"/>
      <c r="Y115" s="100"/>
      <c r="Z115" s="100"/>
    </row>
    <row r="116" spans="1:26" s="101" customFormat="1" x14ac:dyDescent="0.25">
      <c r="A116" s="47">
        <f t="shared" si="3"/>
        <v>7</v>
      </c>
      <c r="B116" s="102"/>
      <c r="C116" s="103"/>
      <c r="D116" s="102"/>
      <c r="E116" s="97"/>
      <c r="F116" s="98"/>
      <c r="G116" s="98"/>
      <c r="H116" s="98"/>
      <c r="I116" s="99"/>
      <c r="J116" s="99"/>
      <c r="K116" s="99"/>
      <c r="L116" s="155"/>
      <c r="M116" s="90"/>
      <c r="N116" s="90"/>
      <c r="O116" s="27"/>
      <c r="P116" s="27"/>
      <c r="Q116" s="116"/>
      <c r="R116" s="100"/>
      <c r="S116" s="100"/>
      <c r="T116" s="100"/>
      <c r="U116" s="100"/>
      <c r="V116" s="100"/>
      <c r="W116" s="100"/>
      <c r="X116" s="100"/>
      <c r="Y116" s="100"/>
      <c r="Z116" s="100"/>
    </row>
    <row r="117" spans="1:26" s="101" customFormat="1" x14ac:dyDescent="0.25">
      <c r="A117" s="47">
        <f t="shared" si="3"/>
        <v>8</v>
      </c>
      <c r="B117" s="102"/>
      <c r="C117" s="103"/>
      <c r="D117" s="102"/>
      <c r="E117" s="97"/>
      <c r="F117" s="98"/>
      <c r="G117" s="98"/>
      <c r="H117" s="98"/>
      <c r="I117" s="99"/>
      <c r="J117" s="99"/>
      <c r="K117" s="99"/>
      <c r="L117" s="155"/>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4">SUM(K110:K117)</f>
        <v>11.266666666666667</v>
      </c>
      <c r="L118" s="104">
        <f t="shared" si="4"/>
        <v>0</v>
      </c>
      <c r="M118" s="114">
        <f t="shared" si="4"/>
        <v>1313</v>
      </c>
      <c r="N118" s="104">
        <f t="shared" si="4"/>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11.266666666666667</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20</v>
      </c>
      <c r="E124" s="467">
        <v>20</v>
      </c>
    </row>
    <row r="125" spans="1:26" x14ac:dyDescent="0.25">
      <c r="B125" s="67" t="s">
        <v>87</v>
      </c>
      <c r="C125" s="200">
        <v>30</v>
      </c>
      <c r="D125" s="193">
        <v>0</v>
      </c>
      <c r="E125" s="468"/>
    </row>
    <row r="126" spans="1:26" ht="15.75" thickBot="1" x14ac:dyDescent="0.3">
      <c r="B126" s="67" t="s">
        <v>88</v>
      </c>
      <c r="C126" s="72">
        <v>40</v>
      </c>
      <c r="D126" s="72">
        <v>40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76.5" customHeight="1" x14ac:dyDescent="0.25">
      <c r="B132" s="190" t="s">
        <v>510</v>
      </c>
      <c r="C132" s="214" t="s">
        <v>95</v>
      </c>
      <c r="D132" s="220" t="s">
        <v>645</v>
      </c>
      <c r="E132" s="220">
        <v>32829672</v>
      </c>
      <c r="F132" s="220" t="s">
        <v>646</v>
      </c>
      <c r="G132" s="220" t="s">
        <v>244</v>
      </c>
      <c r="H132" s="222" t="s">
        <v>96</v>
      </c>
      <c r="I132" s="222" t="s">
        <v>96</v>
      </c>
      <c r="J132" s="224"/>
      <c r="K132" s="227"/>
      <c r="L132" s="225"/>
      <c r="M132" s="223" t="s">
        <v>95</v>
      </c>
      <c r="N132" s="223" t="s">
        <v>95</v>
      </c>
      <c r="O132" s="223" t="s">
        <v>95</v>
      </c>
      <c r="P132" s="224"/>
      <c r="Q132" s="225"/>
    </row>
    <row r="133" spans="2:17" ht="60.75" customHeight="1" x14ac:dyDescent="0.25">
      <c r="B133" s="190" t="s">
        <v>92</v>
      </c>
      <c r="C133" s="190" t="s">
        <v>95</v>
      </c>
      <c r="D133" s="190" t="s">
        <v>647</v>
      </c>
      <c r="E133" s="3">
        <v>22512082</v>
      </c>
      <c r="F133" s="190" t="s">
        <v>648</v>
      </c>
      <c r="G133" s="190" t="s">
        <v>116</v>
      </c>
      <c r="H133" s="3" t="s">
        <v>96</v>
      </c>
      <c r="I133" s="5" t="s">
        <v>96</v>
      </c>
      <c r="J133" s="1"/>
      <c r="K133" s="86"/>
      <c r="L133" s="85"/>
      <c r="M133" s="109" t="s">
        <v>95</v>
      </c>
      <c r="N133" s="109" t="s">
        <v>95</v>
      </c>
      <c r="O133" s="109" t="s">
        <v>95</v>
      </c>
      <c r="P133" s="226"/>
      <c r="Q133" s="192"/>
    </row>
    <row r="134" spans="2:17" ht="33.6" customHeight="1" x14ac:dyDescent="0.25">
      <c r="B134" s="190" t="s">
        <v>93</v>
      </c>
      <c r="C134" s="190" t="s">
        <v>95</v>
      </c>
      <c r="D134" s="190" t="s">
        <v>649</v>
      </c>
      <c r="E134" s="3">
        <v>1118830733</v>
      </c>
      <c r="F134" s="190" t="s">
        <v>561</v>
      </c>
      <c r="G134" s="190" t="s">
        <v>650</v>
      </c>
      <c r="H134" s="3" t="s">
        <v>96</v>
      </c>
      <c r="I134" s="5" t="s">
        <v>96</v>
      </c>
      <c r="J134" s="1"/>
      <c r="K134" s="85"/>
      <c r="L134" s="85"/>
      <c r="M134" s="109" t="s">
        <v>95</v>
      </c>
      <c r="N134" s="109" t="s">
        <v>95</v>
      </c>
      <c r="O134" s="109" t="s">
        <v>95</v>
      </c>
      <c r="P134" s="463"/>
      <c r="Q134" s="463"/>
    </row>
    <row r="135" spans="2:17" ht="33.6" customHeight="1" x14ac:dyDescent="0.25">
      <c r="B135" s="190" t="s">
        <v>510</v>
      </c>
      <c r="C135" s="190" t="s">
        <v>95</v>
      </c>
      <c r="D135" s="190" t="s">
        <v>651</v>
      </c>
      <c r="E135" s="3">
        <v>32721936</v>
      </c>
      <c r="F135" s="190" t="s">
        <v>423</v>
      </c>
      <c r="G135" s="190" t="s">
        <v>652</v>
      </c>
      <c r="H135" s="3" t="s">
        <v>96</v>
      </c>
      <c r="I135" s="5" t="s">
        <v>96</v>
      </c>
      <c r="J135" s="1"/>
      <c r="K135" s="85"/>
      <c r="L135" s="85"/>
      <c r="M135" s="109" t="s">
        <v>95</v>
      </c>
      <c r="N135" s="109" t="s">
        <v>95</v>
      </c>
      <c r="O135" s="109" t="s">
        <v>95</v>
      </c>
      <c r="P135" s="193"/>
      <c r="Q135" s="193"/>
    </row>
    <row r="136" spans="2:17" ht="33.6" customHeight="1" x14ac:dyDescent="0.25">
      <c r="B136" s="190" t="s">
        <v>92</v>
      </c>
      <c r="C136" s="190" t="s">
        <v>95</v>
      </c>
      <c r="D136" s="190" t="s">
        <v>653</v>
      </c>
      <c r="E136" s="3">
        <v>10887919</v>
      </c>
      <c r="F136" s="190" t="s">
        <v>654</v>
      </c>
      <c r="G136" s="190" t="s">
        <v>655</v>
      </c>
      <c r="H136" s="3" t="s">
        <v>96</v>
      </c>
      <c r="I136" s="5" t="s">
        <v>96</v>
      </c>
      <c r="J136" s="1"/>
      <c r="K136" s="85"/>
      <c r="L136" s="85"/>
      <c r="M136" s="109" t="s">
        <v>95</v>
      </c>
      <c r="N136" s="109" t="s">
        <v>95</v>
      </c>
      <c r="O136" s="109" t="s">
        <v>95</v>
      </c>
      <c r="P136" s="193"/>
      <c r="Q136" s="193"/>
    </row>
    <row r="137" spans="2:17" ht="33.6" customHeight="1" x14ac:dyDescent="0.25">
      <c r="B137" s="190" t="s">
        <v>93</v>
      </c>
      <c r="C137" s="190" t="s">
        <v>95</v>
      </c>
      <c r="D137" s="190" t="s">
        <v>656</v>
      </c>
      <c r="E137" s="3">
        <v>32673441</v>
      </c>
      <c r="F137" s="190" t="s">
        <v>561</v>
      </c>
      <c r="G137" s="190" t="s">
        <v>116</v>
      </c>
      <c r="H137" s="3" t="s">
        <v>96</v>
      </c>
      <c r="I137" s="5" t="s">
        <v>96</v>
      </c>
      <c r="J137" s="1"/>
      <c r="K137" s="85"/>
      <c r="L137" s="85"/>
      <c r="M137" s="109" t="s">
        <v>95</v>
      </c>
      <c r="N137" s="109" t="s">
        <v>95</v>
      </c>
      <c r="O137" s="109" t="s">
        <v>95</v>
      </c>
      <c r="P137" s="193"/>
      <c r="Q137" s="193"/>
    </row>
    <row r="140" spans="2:17" ht="15.75" thickBot="1" x14ac:dyDescent="0.3"/>
    <row r="141" spans="2:17" ht="54" customHeight="1" x14ac:dyDescent="0.25">
      <c r="B141" s="112" t="s">
        <v>33</v>
      </c>
      <c r="C141" s="112" t="s">
        <v>47</v>
      </c>
      <c r="D141" s="108" t="s">
        <v>48</v>
      </c>
      <c r="E141" s="112" t="s">
        <v>49</v>
      </c>
      <c r="F141" s="77" t="s">
        <v>54</v>
      </c>
      <c r="G141" s="82"/>
    </row>
    <row r="142" spans="2:17" ht="120.75" customHeight="1" x14ac:dyDescent="0.2">
      <c r="B142" s="470" t="s">
        <v>51</v>
      </c>
      <c r="C142" s="6" t="s">
        <v>89</v>
      </c>
      <c r="D142" s="193">
        <v>25</v>
      </c>
      <c r="E142" s="193">
        <v>25</v>
      </c>
      <c r="F142" s="471">
        <f>E142+E143+E144</f>
        <v>60</v>
      </c>
      <c r="G142" s="83"/>
    </row>
    <row r="143" spans="2:17" ht="76.150000000000006" customHeight="1" x14ac:dyDescent="0.2">
      <c r="B143" s="470"/>
      <c r="C143" s="6" t="s">
        <v>90</v>
      </c>
      <c r="D143" s="197">
        <v>25</v>
      </c>
      <c r="E143" s="193">
        <v>25</v>
      </c>
      <c r="F143" s="472"/>
      <c r="G143" s="83"/>
    </row>
    <row r="144" spans="2:17" ht="69" customHeight="1" x14ac:dyDescent="0.2">
      <c r="B144" s="470"/>
      <c r="C144" s="6" t="s">
        <v>91</v>
      </c>
      <c r="D144" s="193">
        <v>10</v>
      </c>
      <c r="E144" s="193">
        <v>10</v>
      </c>
      <c r="F144" s="473"/>
      <c r="G144" s="83"/>
    </row>
    <row r="145" spans="2:5" x14ac:dyDescent="0.25">
      <c r="C145" s="92"/>
    </row>
    <row r="148" spans="2:5" x14ac:dyDescent="0.25">
      <c r="B148" s="110" t="s">
        <v>55</v>
      </c>
    </row>
    <row r="151" spans="2:5" x14ac:dyDescent="0.25">
      <c r="B151" s="113" t="s">
        <v>33</v>
      </c>
      <c r="C151" s="113" t="s">
        <v>56</v>
      </c>
      <c r="D151" s="112" t="s">
        <v>49</v>
      </c>
      <c r="E151" s="112" t="s">
        <v>16</v>
      </c>
    </row>
    <row r="152" spans="2:5" ht="28.5" x14ac:dyDescent="0.25">
      <c r="B152" s="93" t="s">
        <v>57</v>
      </c>
      <c r="C152" s="94">
        <v>40</v>
      </c>
      <c r="D152" s="193">
        <v>20</v>
      </c>
      <c r="E152" s="446">
        <v>80</v>
      </c>
    </row>
    <row r="153" spans="2:5" ht="42.75" x14ac:dyDescent="0.25">
      <c r="B153" s="93" t="s">
        <v>58</v>
      </c>
      <c r="C153" s="94">
        <v>60</v>
      </c>
      <c r="D153" s="193">
        <v>60</v>
      </c>
      <c r="E153" s="447"/>
    </row>
  </sheetData>
  <mergeCells count="44">
    <mergeCell ref="E152:E153"/>
    <mergeCell ref="D99:E99"/>
    <mergeCell ref="D100:E100"/>
    <mergeCell ref="B103:P103"/>
    <mergeCell ref="B106:N106"/>
    <mergeCell ref="E124:E126"/>
    <mergeCell ref="B129:N129"/>
    <mergeCell ref="J131:L131"/>
    <mergeCell ref="P131:Q131"/>
    <mergeCell ref="P134:Q134"/>
    <mergeCell ref="B142:B144"/>
    <mergeCell ref="F142:F144"/>
    <mergeCell ref="B96:N96"/>
    <mergeCell ref="O72:P72"/>
    <mergeCell ref="O73:P73"/>
    <mergeCell ref="O74:P74"/>
    <mergeCell ref="O75:P75"/>
    <mergeCell ref="O76:P76"/>
    <mergeCell ref="O80:P80"/>
    <mergeCell ref="B86:N86"/>
    <mergeCell ref="J91:L91"/>
    <mergeCell ref="P91:Q91"/>
    <mergeCell ref="P92:Q92"/>
    <mergeCell ref="P93:Q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opLeftCell="A136"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639</v>
      </c>
      <c r="D6" s="439"/>
      <c r="E6" s="439"/>
      <c r="F6" s="439"/>
      <c r="G6" s="439"/>
      <c r="H6" s="439"/>
      <c r="I6" s="439"/>
      <c r="J6" s="439"/>
      <c r="K6" s="439"/>
      <c r="L6" s="439"/>
      <c r="M6" s="439"/>
      <c r="N6" s="440"/>
    </row>
    <row r="7" spans="2:16" ht="16.5" thickBot="1" x14ac:dyDescent="0.3">
      <c r="B7" s="12" t="s">
        <v>5</v>
      </c>
      <c r="C7" s="439" t="s">
        <v>640</v>
      </c>
      <c r="D7" s="439"/>
      <c r="E7" s="439"/>
      <c r="F7" s="439"/>
      <c r="G7" s="439"/>
      <c r="H7" s="439"/>
      <c r="I7" s="439"/>
      <c r="J7" s="439"/>
      <c r="K7" s="439"/>
      <c r="L7" s="439"/>
      <c r="M7" s="439"/>
      <c r="N7" s="440"/>
    </row>
    <row r="8" spans="2:16" ht="16.5" thickBot="1" x14ac:dyDescent="0.3">
      <c r="B8" s="12" t="s">
        <v>6</v>
      </c>
      <c r="C8" s="439" t="s">
        <v>641</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8</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8</v>
      </c>
      <c r="E15" s="36">
        <v>532220912</v>
      </c>
      <c r="F15" s="212">
        <v>160</v>
      </c>
      <c r="G15" s="81"/>
      <c r="I15" s="39"/>
      <c r="J15" s="39"/>
      <c r="K15" s="39"/>
      <c r="L15" s="39"/>
      <c r="M15" s="39"/>
      <c r="N15" s="96"/>
    </row>
    <row r="16" spans="2:16" x14ac:dyDescent="0.25">
      <c r="B16" s="443"/>
      <c r="C16" s="443"/>
      <c r="D16" s="198"/>
      <c r="E16" s="36"/>
      <c r="F16" s="37">
        <v>24</v>
      </c>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532220912</v>
      </c>
      <c r="F22" s="212">
        <f>SUM(F15:F21)</f>
        <v>184</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147.19999999999999</v>
      </c>
      <c r="D24" s="42"/>
      <c r="E24" s="45">
        <f>E22</f>
        <v>532220912</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v>100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102"/>
      <c r="C49" s="102"/>
      <c r="D49" s="102" t="s">
        <v>189</v>
      </c>
      <c r="E49" s="124">
        <v>276</v>
      </c>
      <c r="F49" s="98" t="s">
        <v>95</v>
      </c>
      <c r="G49" s="115"/>
      <c r="H49" s="105">
        <v>40939</v>
      </c>
      <c r="I49" s="105">
        <v>41273</v>
      </c>
      <c r="J49" s="155" t="s">
        <v>96</v>
      </c>
      <c r="K49" s="90">
        <f>(I49-H49)/30</f>
        <v>11.133333333333333</v>
      </c>
      <c r="L49" s="99"/>
      <c r="M49" s="155">
        <v>1170</v>
      </c>
      <c r="N49" s="155"/>
      <c r="O49" s="27"/>
      <c r="P49" s="27"/>
      <c r="Q49" s="116"/>
      <c r="R49" s="100"/>
      <c r="S49" s="100"/>
      <c r="T49" s="100"/>
      <c r="U49" s="100"/>
      <c r="V49" s="100"/>
      <c r="W49" s="100"/>
      <c r="X49" s="100"/>
      <c r="Y49" s="100"/>
      <c r="Z49" s="100"/>
    </row>
    <row r="50" spans="1:26" s="101" customFormat="1" x14ac:dyDescent="0.25">
      <c r="A50" s="47">
        <v>2</v>
      </c>
      <c r="B50" s="102"/>
      <c r="C50" s="102"/>
      <c r="D50" s="102" t="s">
        <v>189</v>
      </c>
      <c r="E50" s="124">
        <v>119</v>
      </c>
      <c r="F50" s="98" t="s">
        <v>95</v>
      </c>
      <c r="G50" s="115"/>
      <c r="H50" s="105">
        <v>41304</v>
      </c>
      <c r="I50" s="105">
        <v>41638</v>
      </c>
      <c r="J50" s="155" t="s">
        <v>96</v>
      </c>
      <c r="K50" s="90">
        <f t="shared" ref="K50:K53" si="0">(I50-H50)/30</f>
        <v>11.133333333333333</v>
      </c>
      <c r="L50" s="99"/>
      <c r="M50" s="155">
        <v>429</v>
      </c>
      <c r="N50" s="155"/>
      <c r="O50" s="27"/>
      <c r="P50" s="27"/>
      <c r="Q50" s="116"/>
      <c r="R50" s="100"/>
      <c r="S50" s="100"/>
      <c r="T50" s="100"/>
      <c r="U50" s="100"/>
      <c r="V50" s="100"/>
      <c r="W50" s="100"/>
      <c r="X50" s="100"/>
      <c r="Y50" s="100"/>
      <c r="Z50" s="100"/>
    </row>
    <row r="51" spans="1:26" s="101" customFormat="1" x14ac:dyDescent="0.25">
      <c r="A51" s="47">
        <f t="shared" ref="A51:A56" si="1">+A50+1</f>
        <v>3</v>
      </c>
      <c r="B51" s="102"/>
      <c r="C51" s="102"/>
      <c r="D51" s="102" t="s">
        <v>189</v>
      </c>
      <c r="E51" s="124">
        <v>52</v>
      </c>
      <c r="F51" s="98" t="s">
        <v>95</v>
      </c>
      <c r="G51" s="98"/>
      <c r="H51" s="105">
        <v>40190</v>
      </c>
      <c r="I51" s="105">
        <v>40543</v>
      </c>
      <c r="J51" s="155" t="s">
        <v>96</v>
      </c>
      <c r="K51" s="90">
        <f t="shared" si="0"/>
        <v>11.766666666666667</v>
      </c>
      <c r="L51" s="99"/>
      <c r="M51" s="155">
        <v>585</v>
      </c>
      <c r="N51" s="155"/>
      <c r="O51" s="27"/>
      <c r="P51" s="27"/>
      <c r="Q51" s="116"/>
      <c r="R51" s="100"/>
      <c r="S51" s="100"/>
      <c r="T51" s="100"/>
      <c r="U51" s="100"/>
      <c r="V51" s="100"/>
      <c r="W51" s="100"/>
      <c r="X51" s="100"/>
      <c r="Y51" s="100"/>
      <c r="Z51" s="100"/>
    </row>
    <row r="52" spans="1:26" s="101" customFormat="1" x14ac:dyDescent="0.25">
      <c r="A52" s="47">
        <f t="shared" si="1"/>
        <v>4</v>
      </c>
      <c r="B52" s="102"/>
      <c r="C52" s="102"/>
      <c r="D52" s="102"/>
      <c r="E52" s="213"/>
      <c r="F52" s="98"/>
      <c r="G52" s="98"/>
      <c r="H52" s="105"/>
      <c r="I52" s="105"/>
      <c r="J52" s="99"/>
      <c r="K52" s="90">
        <f t="shared" si="0"/>
        <v>0</v>
      </c>
      <c r="L52" s="99"/>
      <c r="M52" s="90"/>
      <c r="N52" s="90"/>
      <c r="O52" s="27"/>
      <c r="P52" s="27"/>
      <c r="Q52" s="116"/>
      <c r="R52" s="100"/>
      <c r="S52" s="100"/>
      <c r="T52" s="100"/>
      <c r="U52" s="100"/>
      <c r="V52" s="100"/>
      <c r="W52" s="100"/>
      <c r="X52" s="100"/>
      <c r="Y52" s="100"/>
      <c r="Z52" s="100"/>
    </row>
    <row r="53" spans="1:26" s="101" customFormat="1" x14ac:dyDescent="0.25">
      <c r="A53" s="47">
        <f t="shared" si="1"/>
        <v>5</v>
      </c>
      <c r="B53" s="102"/>
      <c r="C53" s="103"/>
      <c r="D53" s="102"/>
      <c r="E53" s="155"/>
      <c r="F53" s="98"/>
      <c r="G53" s="98"/>
      <c r="H53" s="105"/>
      <c r="I53" s="105"/>
      <c r="J53" s="99"/>
      <c r="K53" s="90">
        <f t="shared" si="0"/>
        <v>0</v>
      </c>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98"/>
      <c r="H54" s="98"/>
      <c r="I54" s="99"/>
      <c r="J54" s="99"/>
      <c r="K54" s="90"/>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0"/>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90">
        <f t="shared" ref="K57:N57" si="2">SUM(K49:K56)</f>
        <v>34.033333333333331</v>
      </c>
      <c r="L57" s="104">
        <f t="shared" si="2"/>
        <v>0</v>
      </c>
      <c r="M57" s="114">
        <f t="shared" si="2"/>
        <v>2184</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34.033333333333331</v>
      </c>
      <c r="D61" s="58" t="s">
        <v>110</v>
      </c>
      <c r="E61" s="200"/>
      <c r="F61" s="32"/>
      <c r="G61" s="32"/>
      <c r="H61" s="32"/>
      <c r="I61" s="32"/>
      <c r="J61" s="32"/>
      <c r="K61" s="32"/>
      <c r="L61" s="32"/>
      <c r="M61" s="32"/>
    </row>
    <row r="62" spans="1:26" s="30" customFormat="1" ht="30" customHeight="1" x14ac:dyDescent="0.25">
      <c r="B62" s="59" t="s">
        <v>25</v>
      </c>
      <c r="C62" s="60">
        <f>+M57</f>
        <v>2184</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1.25" customHeight="1" x14ac:dyDescent="0.25">
      <c r="B69" s="3" t="s">
        <v>113</v>
      </c>
      <c r="C69" s="190" t="s">
        <v>114</v>
      </c>
      <c r="D69" s="190" t="s">
        <v>657</v>
      </c>
      <c r="E69" s="190">
        <v>100</v>
      </c>
      <c r="F69" s="190"/>
      <c r="G69" s="190"/>
      <c r="H69" s="190"/>
      <c r="I69" s="190"/>
      <c r="J69" s="190"/>
      <c r="K69" s="190"/>
      <c r="L69" s="190"/>
      <c r="M69" s="190"/>
      <c r="N69" s="190"/>
      <c r="O69" s="460" t="s">
        <v>644</v>
      </c>
      <c r="P69" s="460"/>
      <c r="Q69" s="109"/>
    </row>
    <row r="70" spans="2:17" ht="38.25" customHeight="1" x14ac:dyDescent="0.25">
      <c r="B70" s="3" t="s">
        <v>113</v>
      </c>
      <c r="C70" s="190" t="s">
        <v>114</v>
      </c>
      <c r="D70" s="190" t="s">
        <v>658</v>
      </c>
      <c r="E70" s="190">
        <v>24</v>
      </c>
      <c r="F70" s="190"/>
      <c r="G70" s="190"/>
      <c r="H70" s="190"/>
      <c r="I70" s="190"/>
      <c r="J70" s="190"/>
      <c r="K70" s="190"/>
      <c r="L70" s="190"/>
      <c r="M70" s="190"/>
      <c r="N70" s="190"/>
      <c r="O70" s="460" t="s">
        <v>644</v>
      </c>
      <c r="P70" s="460"/>
      <c r="Q70" s="109"/>
    </row>
    <row r="71" spans="2:17" ht="27" customHeight="1" x14ac:dyDescent="0.25">
      <c r="B71" s="3" t="s">
        <v>113</v>
      </c>
      <c r="C71" s="190" t="s">
        <v>114</v>
      </c>
      <c r="D71" s="3" t="s">
        <v>659</v>
      </c>
      <c r="E71" s="3">
        <v>60</v>
      </c>
      <c r="F71" s="3"/>
      <c r="G71" s="3"/>
      <c r="H71" s="3"/>
      <c r="I71" s="3"/>
      <c r="J71" s="3"/>
      <c r="K71" s="3"/>
      <c r="L71" s="3"/>
      <c r="M71" s="3"/>
      <c r="N71" s="3"/>
      <c r="O71" s="460" t="s">
        <v>644</v>
      </c>
      <c r="P71" s="460"/>
      <c r="Q71" s="109"/>
    </row>
    <row r="72" spans="2:17" ht="28.5" customHeight="1" x14ac:dyDescent="0.25">
      <c r="B72" s="3"/>
      <c r="C72" s="190"/>
      <c r="D72" s="5"/>
      <c r="E72" s="5"/>
      <c r="F72" s="4"/>
      <c r="G72" s="4"/>
      <c r="H72" s="4"/>
      <c r="I72" s="85"/>
      <c r="J72" s="85"/>
      <c r="K72" s="109"/>
      <c r="L72" s="109"/>
      <c r="M72" s="109"/>
      <c r="N72" s="109"/>
      <c r="O72" s="460"/>
      <c r="P72" s="460"/>
      <c r="Q72" s="109"/>
    </row>
    <row r="73" spans="2:17" x14ac:dyDescent="0.25">
      <c r="B73" s="3"/>
      <c r="C73" s="190"/>
      <c r="D73" s="5"/>
      <c r="E73" s="5"/>
      <c r="F73" s="4"/>
      <c r="G73" s="4"/>
      <c r="H73" s="4"/>
      <c r="I73" s="85"/>
      <c r="J73" s="85"/>
      <c r="K73" s="109"/>
      <c r="L73" s="109"/>
      <c r="M73" s="109"/>
      <c r="N73" s="109"/>
      <c r="O73" s="460"/>
      <c r="P73" s="460"/>
      <c r="Q73" s="109"/>
    </row>
    <row r="74" spans="2:17" x14ac:dyDescent="0.25">
      <c r="B74" s="3"/>
      <c r="C74" s="190"/>
      <c r="D74" s="5"/>
      <c r="E74" s="5"/>
      <c r="F74" s="4"/>
      <c r="G74" s="4"/>
      <c r="H74" s="4"/>
      <c r="I74" s="85"/>
      <c r="J74" s="85"/>
      <c r="K74" s="109"/>
      <c r="L74" s="109"/>
      <c r="M74" s="109"/>
      <c r="N74" s="109"/>
      <c r="O74" s="460"/>
      <c r="P74" s="460"/>
      <c r="Q74" s="109"/>
    </row>
    <row r="75" spans="2:17" x14ac:dyDescent="0.25">
      <c r="B75" s="3"/>
      <c r="C75" s="190"/>
      <c r="D75" s="5"/>
      <c r="E75" s="5"/>
      <c r="F75" s="4"/>
      <c r="G75" s="4"/>
      <c r="H75" s="4"/>
      <c r="I75" s="85"/>
      <c r="J75" s="85"/>
      <c r="K75" s="109"/>
      <c r="L75" s="109"/>
      <c r="M75" s="109"/>
      <c r="N75" s="109"/>
      <c r="O75" s="460"/>
      <c r="P75" s="460"/>
      <c r="Q75" s="109"/>
    </row>
    <row r="76" spans="2:17" x14ac:dyDescent="0.25">
      <c r="B76" s="3"/>
      <c r="C76" s="190"/>
      <c r="D76" s="5"/>
      <c r="E76" s="5"/>
      <c r="F76" s="4"/>
      <c r="G76" s="4"/>
      <c r="H76" s="4"/>
      <c r="I76" s="85"/>
      <c r="J76" s="85"/>
      <c r="K76" s="109"/>
      <c r="L76" s="109"/>
      <c r="M76" s="109"/>
      <c r="N76" s="109"/>
      <c r="O76" s="460"/>
      <c r="P76" s="460"/>
      <c r="Q76" s="109"/>
    </row>
    <row r="77" spans="2:17" x14ac:dyDescent="0.25">
      <c r="B77" s="3"/>
      <c r="C77" s="190"/>
      <c r="D77" s="109"/>
      <c r="E77" s="109"/>
      <c r="F77" s="109"/>
      <c r="G77" s="109"/>
      <c r="H77" s="109"/>
      <c r="I77" s="109"/>
      <c r="J77" s="85"/>
      <c r="K77" s="109"/>
      <c r="L77" s="109"/>
      <c r="M77" s="109"/>
      <c r="N77" s="109"/>
      <c r="O77" s="197"/>
      <c r="P77" s="197"/>
      <c r="Q77" s="109"/>
    </row>
    <row r="78" spans="2:17" x14ac:dyDescent="0.25">
      <c r="B78" s="3"/>
      <c r="C78" s="190"/>
      <c r="D78" s="5"/>
      <c r="E78" s="5"/>
      <c r="F78" s="4"/>
      <c r="G78" s="4"/>
      <c r="H78" s="4"/>
      <c r="I78" s="85"/>
      <c r="J78" s="85"/>
      <c r="K78" s="109"/>
      <c r="L78" s="109"/>
      <c r="M78" s="109"/>
      <c r="N78" s="109"/>
      <c r="O78" s="197"/>
      <c r="P78" s="197"/>
      <c r="Q78" s="109"/>
    </row>
    <row r="79" spans="2:17" x14ac:dyDescent="0.25">
      <c r="B79" s="3"/>
      <c r="C79" s="190"/>
      <c r="D79" s="5"/>
      <c r="E79" s="5"/>
      <c r="F79" s="4"/>
      <c r="G79" s="4"/>
      <c r="H79" s="4"/>
      <c r="I79" s="85"/>
      <c r="J79" s="85"/>
      <c r="K79" s="109"/>
      <c r="L79" s="109"/>
      <c r="M79" s="109"/>
      <c r="N79" s="109"/>
      <c r="O79" s="197"/>
      <c r="P79" s="197"/>
      <c r="Q79" s="109"/>
    </row>
    <row r="80" spans="2:17" x14ac:dyDescent="0.25">
      <c r="B80" s="3"/>
      <c r="C80" s="190"/>
      <c r="D80" s="109"/>
      <c r="E80" s="109"/>
      <c r="F80" s="109"/>
      <c r="G80" s="109"/>
      <c r="H80" s="109"/>
      <c r="I80" s="109"/>
      <c r="J80" s="109"/>
      <c r="K80" s="109"/>
      <c r="L80" s="109"/>
      <c r="M80" s="109"/>
      <c r="N80" s="109"/>
      <c r="O80" s="460"/>
      <c r="P80" s="460"/>
      <c r="Q80" s="109"/>
    </row>
    <row r="81" spans="2:17" x14ac:dyDescent="0.25">
      <c r="B81" s="9" t="s">
        <v>1</v>
      </c>
    </row>
    <row r="82" spans="2:17" x14ac:dyDescent="0.25">
      <c r="B82" s="9" t="s">
        <v>37</v>
      </c>
    </row>
    <row r="83" spans="2:17" x14ac:dyDescent="0.25">
      <c r="B83" s="9" t="s">
        <v>60</v>
      </c>
    </row>
    <row r="85" spans="2:17" ht="15.75" thickBot="1" x14ac:dyDescent="0.3"/>
    <row r="86" spans="2:17" ht="27" thickBot="1" x14ac:dyDescent="0.3">
      <c r="B86" s="449" t="s">
        <v>38</v>
      </c>
      <c r="C86" s="450"/>
      <c r="D86" s="450"/>
      <c r="E86" s="450"/>
      <c r="F86" s="450"/>
      <c r="G86" s="450"/>
      <c r="H86" s="450"/>
      <c r="I86" s="450"/>
      <c r="J86" s="450"/>
      <c r="K86" s="450"/>
      <c r="L86" s="450"/>
      <c r="M86" s="450"/>
      <c r="N86" s="451"/>
    </row>
    <row r="91" spans="2:17" ht="76.5" customHeight="1" x14ac:dyDescent="0.25">
      <c r="B91" s="108" t="s">
        <v>0</v>
      </c>
      <c r="C91" s="108" t="s">
        <v>39</v>
      </c>
      <c r="D91" s="108" t="s">
        <v>40</v>
      </c>
      <c r="E91" s="108" t="s">
        <v>78</v>
      </c>
      <c r="F91" s="108" t="s">
        <v>80</v>
      </c>
      <c r="G91" s="108" t="s">
        <v>81</v>
      </c>
      <c r="H91" s="108" t="s">
        <v>82</v>
      </c>
      <c r="I91" s="108" t="s">
        <v>79</v>
      </c>
      <c r="J91" s="452" t="s">
        <v>83</v>
      </c>
      <c r="K91" s="453"/>
      <c r="L91" s="454"/>
      <c r="M91" s="108" t="s">
        <v>84</v>
      </c>
      <c r="N91" s="108" t="s">
        <v>41</v>
      </c>
      <c r="O91" s="108" t="s">
        <v>42</v>
      </c>
      <c r="P91" s="452" t="s">
        <v>3</v>
      </c>
      <c r="Q91" s="454"/>
    </row>
    <row r="92" spans="2:17" ht="60.75" customHeight="1" x14ac:dyDescent="0.25">
      <c r="B92" s="190" t="s">
        <v>160</v>
      </c>
      <c r="C92" s="190"/>
      <c r="D92" s="3"/>
      <c r="E92" s="3"/>
      <c r="F92" s="3"/>
      <c r="G92" s="3"/>
      <c r="H92" s="3"/>
      <c r="I92" s="5"/>
      <c r="J92" s="1" t="s">
        <v>482</v>
      </c>
      <c r="K92" s="86" t="s">
        <v>527</v>
      </c>
      <c r="L92" s="85" t="s">
        <v>528</v>
      </c>
      <c r="M92" s="109"/>
      <c r="N92" s="109"/>
      <c r="O92" s="109"/>
      <c r="P92" s="460"/>
      <c r="Q92" s="460"/>
    </row>
    <row r="93" spans="2:17" ht="33.6" customHeight="1" x14ac:dyDescent="0.25">
      <c r="B93" s="190" t="s">
        <v>220</v>
      </c>
      <c r="C93" s="190"/>
      <c r="D93" s="3"/>
      <c r="E93" s="3"/>
      <c r="F93" s="3"/>
      <c r="G93" s="3"/>
      <c r="H93" s="3"/>
      <c r="I93" s="5"/>
      <c r="J93" s="1"/>
      <c r="K93" s="85"/>
      <c r="L93" s="85"/>
      <c r="M93" s="109"/>
      <c r="N93" s="109"/>
      <c r="O93" s="109"/>
      <c r="P93" s="463"/>
      <c r="Q93" s="463"/>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95</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44.25" customHeight="1" x14ac:dyDescent="0.25">
      <c r="A110" s="47">
        <v>1</v>
      </c>
      <c r="B110" s="102"/>
      <c r="C110" s="102"/>
      <c r="D110" s="102" t="s">
        <v>189</v>
      </c>
      <c r="E110" s="155">
        <v>178</v>
      </c>
      <c r="F110" s="105" t="s">
        <v>95</v>
      </c>
      <c r="G110" s="115"/>
      <c r="H110" s="105">
        <v>40933</v>
      </c>
      <c r="I110" s="105">
        <v>41273</v>
      </c>
      <c r="J110" s="105" t="s">
        <v>96</v>
      </c>
      <c r="K110" s="155">
        <f>(I110-H110)/30</f>
        <v>11.333333333333334</v>
      </c>
      <c r="L110" s="155"/>
      <c r="M110" s="155">
        <v>975</v>
      </c>
      <c r="N110" s="90"/>
      <c r="O110" s="27"/>
      <c r="P110" s="27"/>
      <c r="R110" s="100"/>
      <c r="S110" s="100"/>
      <c r="T110" s="100"/>
      <c r="U110" s="100"/>
      <c r="V110" s="100"/>
      <c r="W110" s="100"/>
      <c r="X110" s="100"/>
      <c r="Y110" s="100"/>
      <c r="Z110" s="100"/>
    </row>
    <row r="111" spans="1:26" s="101" customFormat="1" x14ac:dyDescent="0.25">
      <c r="A111" s="47">
        <f>+A110+1</f>
        <v>2</v>
      </c>
      <c r="B111" s="102"/>
      <c r="C111" s="102"/>
      <c r="D111" s="102" t="s">
        <v>189</v>
      </c>
      <c r="E111" s="155">
        <v>160</v>
      </c>
      <c r="F111" s="98" t="s">
        <v>95</v>
      </c>
      <c r="G111" s="97"/>
      <c r="H111" s="105">
        <v>41660</v>
      </c>
      <c r="I111" s="105">
        <v>41912</v>
      </c>
      <c r="J111" s="99" t="s">
        <v>96</v>
      </c>
      <c r="K111" s="155">
        <f t="shared" ref="K111" si="3">(I111-H111)/30</f>
        <v>8.4</v>
      </c>
      <c r="L111" s="155"/>
      <c r="M111" s="124">
        <v>1651</v>
      </c>
      <c r="N111" s="90"/>
      <c r="O111" s="27"/>
      <c r="P111" s="27"/>
      <c r="Q111" s="116"/>
      <c r="R111" s="100"/>
      <c r="S111" s="100"/>
      <c r="T111" s="100"/>
      <c r="U111" s="100"/>
      <c r="V111" s="100"/>
      <c r="W111" s="100"/>
      <c r="X111" s="100"/>
      <c r="Y111" s="100"/>
      <c r="Z111" s="100"/>
    </row>
    <row r="112" spans="1:26" s="101" customFormat="1" x14ac:dyDescent="0.25">
      <c r="A112" s="47">
        <f t="shared" ref="A112:A117" si="4">+A111+1</f>
        <v>3</v>
      </c>
      <c r="B112" s="102"/>
      <c r="C112" s="102"/>
      <c r="D112" s="102"/>
      <c r="E112" s="155"/>
      <c r="F112" s="98"/>
      <c r="G112" s="97"/>
      <c r="H112" s="105"/>
      <c r="I112" s="105"/>
      <c r="J112" s="99"/>
      <c r="K112" s="155"/>
      <c r="L112" s="155"/>
      <c r="M112" s="124"/>
      <c r="N112" s="90"/>
      <c r="O112" s="27"/>
      <c r="P112" s="27"/>
      <c r="Q112" s="116"/>
      <c r="R112" s="100"/>
      <c r="S112" s="100"/>
      <c r="T112" s="100"/>
      <c r="U112" s="100"/>
      <c r="V112" s="100"/>
      <c r="W112" s="100"/>
      <c r="X112" s="100"/>
      <c r="Y112" s="100"/>
      <c r="Z112" s="100"/>
    </row>
    <row r="113" spans="1:26" s="101" customFormat="1" x14ac:dyDescent="0.25">
      <c r="A113" s="47">
        <f t="shared" si="4"/>
        <v>4</v>
      </c>
      <c r="B113" s="102"/>
      <c r="C113" s="102"/>
      <c r="D113" s="102"/>
      <c r="E113" s="155"/>
      <c r="F113" s="98"/>
      <c r="G113" s="98"/>
      <c r="H113" s="105"/>
      <c r="I113" s="105"/>
      <c r="J113" s="99"/>
      <c r="K113" s="155"/>
      <c r="L113" s="155"/>
      <c r="M113" s="124"/>
      <c r="N113" s="90"/>
      <c r="O113" s="27"/>
      <c r="P113" s="27"/>
      <c r="Q113" s="116"/>
      <c r="R113" s="100"/>
      <c r="S113" s="100"/>
      <c r="T113" s="100"/>
      <c r="U113" s="100"/>
      <c r="V113" s="100"/>
      <c r="W113" s="100"/>
      <c r="X113" s="100"/>
      <c r="Y113" s="100"/>
      <c r="Z113" s="100"/>
    </row>
    <row r="114" spans="1:26" s="101" customFormat="1" x14ac:dyDescent="0.25">
      <c r="A114" s="47">
        <f t="shared" si="4"/>
        <v>5</v>
      </c>
      <c r="B114" s="102"/>
      <c r="C114" s="103"/>
      <c r="D114" s="102"/>
      <c r="E114" s="115"/>
      <c r="F114" s="98"/>
      <c r="G114" s="98"/>
      <c r="H114" s="105"/>
      <c r="I114" s="105"/>
      <c r="J114" s="99"/>
      <c r="K114" s="99"/>
      <c r="L114" s="155"/>
      <c r="M114" s="155"/>
      <c r="N114" s="90"/>
      <c r="O114" s="27"/>
      <c r="P114" s="27"/>
      <c r="Q114" s="116"/>
      <c r="R114" s="100"/>
      <c r="S114" s="100"/>
      <c r="T114" s="100"/>
      <c r="U114" s="100"/>
      <c r="V114" s="100"/>
      <c r="W114" s="100"/>
      <c r="X114" s="100"/>
      <c r="Y114" s="100"/>
      <c r="Z114" s="100"/>
    </row>
    <row r="115" spans="1:26" s="101" customFormat="1" x14ac:dyDescent="0.25">
      <c r="A115" s="47">
        <f t="shared" si="4"/>
        <v>6</v>
      </c>
      <c r="B115" s="102"/>
      <c r="C115" s="103"/>
      <c r="D115" s="102"/>
      <c r="E115" s="97"/>
      <c r="F115" s="98"/>
      <c r="G115" s="98"/>
      <c r="H115" s="105"/>
      <c r="I115" s="105"/>
      <c r="J115" s="99"/>
      <c r="K115" s="99"/>
      <c r="L115" s="155"/>
      <c r="M115" s="155"/>
      <c r="N115" s="90"/>
      <c r="O115" s="27"/>
      <c r="P115" s="27"/>
      <c r="Q115" s="116"/>
      <c r="R115" s="100"/>
      <c r="S115" s="100"/>
      <c r="T115" s="100"/>
      <c r="U115" s="100"/>
      <c r="V115" s="100"/>
      <c r="W115" s="100"/>
      <c r="X115" s="100"/>
      <c r="Y115" s="100"/>
      <c r="Z115" s="100"/>
    </row>
    <row r="116" spans="1:26" s="101" customFormat="1" x14ac:dyDescent="0.25">
      <c r="A116" s="47">
        <f t="shared" si="4"/>
        <v>7</v>
      </c>
      <c r="B116" s="102"/>
      <c r="C116" s="103"/>
      <c r="D116" s="102"/>
      <c r="E116" s="97"/>
      <c r="F116" s="98"/>
      <c r="G116" s="98"/>
      <c r="H116" s="98"/>
      <c r="I116" s="99"/>
      <c r="J116" s="99"/>
      <c r="K116" s="99"/>
      <c r="L116" s="155"/>
      <c r="M116" s="90"/>
      <c r="N116" s="90"/>
      <c r="O116" s="27"/>
      <c r="P116" s="27"/>
      <c r="Q116" s="116"/>
      <c r="R116" s="100"/>
      <c r="S116" s="100"/>
      <c r="T116" s="100"/>
      <c r="U116" s="100"/>
      <c r="V116" s="100"/>
      <c r="W116" s="100"/>
      <c r="X116" s="100"/>
      <c r="Y116" s="100"/>
      <c r="Z116" s="100"/>
    </row>
    <row r="117" spans="1:26" s="101" customFormat="1" x14ac:dyDescent="0.25">
      <c r="A117" s="47">
        <f t="shared" si="4"/>
        <v>8</v>
      </c>
      <c r="B117" s="102"/>
      <c r="C117" s="103"/>
      <c r="D117" s="102"/>
      <c r="E117" s="97"/>
      <c r="F117" s="98"/>
      <c r="G117" s="98"/>
      <c r="H117" s="98"/>
      <c r="I117" s="99"/>
      <c r="J117" s="99"/>
      <c r="K117" s="99"/>
      <c r="L117" s="155"/>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5">SUM(K110:K117)</f>
        <v>19.733333333333334</v>
      </c>
      <c r="L118" s="104">
        <f t="shared" si="5"/>
        <v>0</v>
      </c>
      <c r="M118" s="114">
        <f t="shared" si="5"/>
        <v>2626</v>
      </c>
      <c r="N118" s="104">
        <f t="shared" si="5"/>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19.733333333333334</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0</v>
      </c>
      <c r="E124" s="467">
        <v>40</v>
      </c>
    </row>
    <row r="125" spans="1:26" x14ac:dyDescent="0.25">
      <c r="B125" s="67" t="s">
        <v>87</v>
      </c>
      <c r="C125" s="200">
        <v>30</v>
      </c>
      <c r="D125" s="193">
        <v>0</v>
      </c>
      <c r="E125" s="468"/>
    </row>
    <row r="126" spans="1:26" ht="15.75" thickBot="1" x14ac:dyDescent="0.3">
      <c r="B126" s="67" t="s">
        <v>88</v>
      </c>
      <c r="C126" s="72">
        <v>40</v>
      </c>
      <c r="D126" s="72">
        <v>40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76.5" customHeight="1" x14ac:dyDescent="0.25">
      <c r="B132" s="190" t="s">
        <v>510</v>
      </c>
      <c r="C132" s="214" t="s">
        <v>95</v>
      </c>
      <c r="D132" s="220" t="s">
        <v>660</v>
      </c>
      <c r="E132" s="220">
        <v>36314283</v>
      </c>
      <c r="F132" s="220" t="s">
        <v>192</v>
      </c>
      <c r="G132" s="220" t="s">
        <v>661</v>
      </c>
      <c r="H132" s="222" t="s">
        <v>96</v>
      </c>
      <c r="I132" s="222" t="s">
        <v>96</v>
      </c>
      <c r="J132" s="224"/>
      <c r="K132" s="227"/>
      <c r="L132" s="225"/>
      <c r="M132" s="223" t="s">
        <v>95</v>
      </c>
      <c r="N132" s="223" t="s">
        <v>95</v>
      </c>
      <c r="O132" s="223" t="s">
        <v>95</v>
      </c>
      <c r="P132" s="224"/>
      <c r="Q132" s="225"/>
    </row>
    <row r="133" spans="2:17" ht="60.75" customHeight="1" x14ac:dyDescent="0.25">
      <c r="B133" s="190" t="s">
        <v>92</v>
      </c>
      <c r="C133" s="190" t="s">
        <v>95</v>
      </c>
      <c r="D133" s="190" t="s">
        <v>662</v>
      </c>
      <c r="E133" s="3">
        <v>22538508</v>
      </c>
      <c r="F133" s="190" t="s">
        <v>663</v>
      </c>
      <c r="G133" s="190" t="s">
        <v>664</v>
      </c>
      <c r="H133" s="3" t="s">
        <v>96</v>
      </c>
      <c r="I133" s="5" t="s">
        <v>96</v>
      </c>
      <c r="J133" s="1"/>
      <c r="K133" s="86"/>
      <c r="L133" s="85"/>
      <c r="M133" s="109" t="s">
        <v>95</v>
      </c>
      <c r="N133" s="109" t="s">
        <v>95</v>
      </c>
      <c r="O133" s="109" t="s">
        <v>95</v>
      </c>
      <c r="P133" s="226"/>
      <c r="Q133" s="192"/>
    </row>
    <row r="134" spans="2:17" ht="33.6" customHeight="1" x14ac:dyDescent="0.25">
      <c r="B134" s="190" t="s">
        <v>93</v>
      </c>
      <c r="C134" s="190" t="s">
        <v>95</v>
      </c>
      <c r="D134" s="190" t="s">
        <v>665</v>
      </c>
      <c r="E134" s="3">
        <v>55306165</v>
      </c>
      <c r="F134" s="190" t="s">
        <v>423</v>
      </c>
      <c r="G134" s="190" t="s">
        <v>191</v>
      </c>
      <c r="H134" s="3" t="s">
        <v>96</v>
      </c>
      <c r="I134" s="5" t="s">
        <v>96</v>
      </c>
      <c r="J134" s="1"/>
      <c r="K134" s="85"/>
      <c r="L134" s="85"/>
      <c r="M134" s="109" t="s">
        <v>95</v>
      </c>
      <c r="N134" s="109" t="s">
        <v>95</v>
      </c>
      <c r="O134" s="109" t="s">
        <v>95</v>
      </c>
      <c r="P134" s="463"/>
      <c r="Q134" s="463"/>
    </row>
    <row r="137" spans="2:17" ht="15.75" thickBot="1" x14ac:dyDescent="0.3"/>
    <row r="138" spans="2:17" ht="54" customHeight="1" x14ac:dyDescent="0.25">
      <c r="B138" s="112" t="s">
        <v>33</v>
      </c>
      <c r="C138" s="112" t="s">
        <v>47</v>
      </c>
      <c r="D138" s="108" t="s">
        <v>48</v>
      </c>
      <c r="E138" s="112" t="s">
        <v>49</v>
      </c>
      <c r="F138" s="77" t="s">
        <v>54</v>
      </c>
      <c r="G138" s="82"/>
    </row>
    <row r="139" spans="2:17" ht="120.75" customHeight="1" x14ac:dyDescent="0.2">
      <c r="B139" s="470" t="s">
        <v>51</v>
      </c>
      <c r="C139" s="6" t="s">
        <v>89</v>
      </c>
      <c r="D139" s="193">
        <v>25</v>
      </c>
      <c r="E139" s="193">
        <v>25</v>
      </c>
      <c r="F139" s="471">
        <f>E139+E140+E141</f>
        <v>60</v>
      </c>
      <c r="G139" s="83"/>
    </row>
    <row r="140" spans="2:17" ht="76.150000000000006" customHeight="1" x14ac:dyDescent="0.2">
      <c r="B140" s="470"/>
      <c r="C140" s="6" t="s">
        <v>90</v>
      </c>
      <c r="D140" s="197">
        <v>25</v>
      </c>
      <c r="E140" s="193">
        <v>25</v>
      </c>
      <c r="F140" s="472"/>
      <c r="G140" s="83"/>
    </row>
    <row r="141" spans="2:17" ht="69" customHeight="1" x14ac:dyDescent="0.2">
      <c r="B141" s="470"/>
      <c r="C141" s="6" t="s">
        <v>91</v>
      </c>
      <c r="D141" s="193">
        <v>10</v>
      </c>
      <c r="E141" s="193">
        <v>10</v>
      </c>
      <c r="F141" s="473"/>
      <c r="G141" s="83"/>
    </row>
    <row r="142" spans="2:17" x14ac:dyDescent="0.25">
      <c r="C142" s="92"/>
    </row>
    <row r="145" spans="2:5" x14ac:dyDescent="0.25">
      <c r="B145" s="110" t="s">
        <v>55</v>
      </c>
    </row>
    <row r="148" spans="2:5" x14ac:dyDescent="0.25">
      <c r="B148" s="113" t="s">
        <v>33</v>
      </c>
      <c r="C148" s="113" t="s">
        <v>56</v>
      </c>
      <c r="D148" s="112" t="s">
        <v>49</v>
      </c>
      <c r="E148" s="112" t="s">
        <v>16</v>
      </c>
    </row>
    <row r="149" spans="2:5" ht="28.5" x14ac:dyDescent="0.25">
      <c r="B149" s="93" t="s">
        <v>57</v>
      </c>
      <c r="C149" s="94">
        <v>40</v>
      </c>
      <c r="D149" s="193">
        <v>40</v>
      </c>
      <c r="E149" s="446">
        <v>100</v>
      </c>
    </row>
    <row r="150" spans="2:5" ht="42.75" x14ac:dyDescent="0.25">
      <c r="B150" s="93" t="s">
        <v>58</v>
      </c>
      <c r="C150" s="94">
        <v>60</v>
      </c>
      <c r="D150" s="193">
        <v>60</v>
      </c>
      <c r="E150" s="447"/>
    </row>
  </sheetData>
  <mergeCells count="44">
    <mergeCell ref="E149:E150"/>
    <mergeCell ref="D99:E99"/>
    <mergeCell ref="D100:E100"/>
    <mergeCell ref="B103:P103"/>
    <mergeCell ref="B106:N106"/>
    <mergeCell ref="E124:E126"/>
    <mergeCell ref="B129:N129"/>
    <mergeCell ref="J131:L131"/>
    <mergeCell ref="P131:Q131"/>
    <mergeCell ref="P134:Q134"/>
    <mergeCell ref="B139:B141"/>
    <mergeCell ref="F139:F141"/>
    <mergeCell ref="B96:N96"/>
    <mergeCell ref="O72:P72"/>
    <mergeCell ref="O73:P73"/>
    <mergeCell ref="O74:P74"/>
    <mergeCell ref="O75:P75"/>
    <mergeCell ref="O76:P76"/>
    <mergeCell ref="O80:P80"/>
    <mergeCell ref="B86:N86"/>
    <mergeCell ref="J91:L91"/>
    <mergeCell ref="P91:Q91"/>
    <mergeCell ref="P92:Q92"/>
    <mergeCell ref="P93:Q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opLeftCell="A139"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639</v>
      </c>
      <c r="D6" s="439"/>
      <c r="E6" s="439"/>
      <c r="F6" s="439"/>
      <c r="G6" s="439"/>
      <c r="H6" s="439"/>
      <c r="I6" s="439"/>
      <c r="J6" s="439"/>
      <c r="K6" s="439"/>
      <c r="L6" s="439"/>
      <c r="M6" s="439"/>
      <c r="N6" s="440"/>
    </row>
    <row r="7" spans="2:16" ht="16.5" thickBot="1" x14ac:dyDescent="0.3">
      <c r="B7" s="12" t="s">
        <v>5</v>
      </c>
      <c r="C7" s="439" t="s">
        <v>640</v>
      </c>
      <c r="D7" s="439"/>
      <c r="E7" s="439"/>
      <c r="F7" s="439"/>
      <c r="G7" s="439"/>
      <c r="H7" s="439"/>
      <c r="I7" s="439"/>
      <c r="J7" s="439"/>
      <c r="K7" s="439"/>
      <c r="L7" s="439"/>
      <c r="M7" s="439"/>
      <c r="N7" s="440"/>
    </row>
    <row r="8" spans="2:16" ht="16.5" thickBot="1" x14ac:dyDescent="0.3">
      <c r="B8" s="12" t="s">
        <v>6</v>
      </c>
      <c r="C8" s="439" t="s">
        <v>641</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6</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6</v>
      </c>
      <c r="E15" s="36">
        <v>630167480</v>
      </c>
      <c r="F15" s="212">
        <v>160</v>
      </c>
      <c r="G15" s="81"/>
      <c r="I15" s="39"/>
      <c r="J15" s="39"/>
      <c r="K15" s="39"/>
      <c r="L15" s="39"/>
      <c r="M15" s="39"/>
      <c r="N15" s="96"/>
    </row>
    <row r="16" spans="2:16" x14ac:dyDescent="0.25">
      <c r="B16" s="443"/>
      <c r="C16" s="443"/>
      <c r="D16" s="198"/>
      <c r="E16" s="36"/>
      <c r="F16" s="37">
        <v>60</v>
      </c>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630167480</v>
      </c>
      <c r="F22" s="212">
        <f>SUM(F15:F21)</f>
        <v>220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176</v>
      </c>
      <c r="D24" s="42"/>
      <c r="E24" s="45">
        <f>E22</f>
        <v>630167480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v>100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102"/>
      <c r="C49" s="102"/>
      <c r="D49" s="102" t="s">
        <v>189</v>
      </c>
      <c r="E49" s="124">
        <v>81</v>
      </c>
      <c r="F49" s="98" t="s">
        <v>95</v>
      </c>
      <c r="G49" s="115"/>
      <c r="H49" s="105">
        <v>41303</v>
      </c>
      <c r="I49" s="105">
        <v>41639</v>
      </c>
      <c r="J49" s="155" t="s">
        <v>96</v>
      </c>
      <c r="K49" s="90">
        <f>(I49-H49)/30</f>
        <v>11.2</v>
      </c>
      <c r="L49" s="99"/>
      <c r="M49" s="155">
        <v>2353</v>
      </c>
      <c r="N49" s="155"/>
      <c r="O49" s="27"/>
      <c r="P49" s="27"/>
      <c r="Q49" s="116"/>
      <c r="R49" s="100"/>
      <c r="S49" s="100"/>
      <c r="T49" s="100"/>
      <c r="U49" s="100"/>
      <c r="V49" s="100"/>
      <c r="W49" s="100"/>
      <c r="X49" s="100"/>
      <c r="Y49" s="100"/>
      <c r="Z49" s="100"/>
    </row>
    <row r="50" spans="1:26" s="101" customFormat="1" x14ac:dyDescent="0.25">
      <c r="A50" s="47">
        <v>2</v>
      </c>
      <c r="B50" s="102"/>
      <c r="C50" s="102"/>
      <c r="D50" s="102" t="s">
        <v>189</v>
      </c>
      <c r="E50" s="124">
        <v>164</v>
      </c>
      <c r="F50" s="98" t="s">
        <v>95</v>
      </c>
      <c r="G50" s="115"/>
      <c r="H50" s="105">
        <v>40563</v>
      </c>
      <c r="I50" s="105">
        <v>40908</v>
      </c>
      <c r="J50" s="155" t="s">
        <v>96</v>
      </c>
      <c r="K50" s="90">
        <f t="shared" ref="K50:K53" si="0">(I50-H50)/30</f>
        <v>11.5</v>
      </c>
      <c r="L50" s="99"/>
      <c r="M50" s="155">
        <v>1313</v>
      </c>
      <c r="N50" s="155"/>
      <c r="O50" s="27"/>
      <c r="P50" s="27"/>
      <c r="Q50" s="116"/>
      <c r="R50" s="100"/>
      <c r="S50" s="100"/>
      <c r="T50" s="100"/>
      <c r="U50" s="100"/>
      <c r="V50" s="100"/>
      <c r="W50" s="100"/>
      <c r="X50" s="100"/>
      <c r="Y50" s="100"/>
      <c r="Z50" s="100"/>
    </row>
    <row r="51" spans="1:26" s="101" customFormat="1" x14ac:dyDescent="0.25">
      <c r="A51" s="47">
        <f t="shared" ref="A51:A56" si="1">+A50+1</f>
        <v>3</v>
      </c>
      <c r="B51" s="102"/>
      <c r="C51" s="102"/>
      <c r="D51" s="102" t="s">
        <v>189</v>
      </c>
      <c r="E51" s="124">
        <v>287</v>
      </c>
      <c r="F51" s="98" t="s">
        <v>95</v>
      </c>
      <c r="G51" s="98"/>
      <c r="H51" s="105">
        <v>40939</v>
      </c>
      <c r="I51" s="105">
        <v>41273</v>
      </c>
      <c r="J51" s="155" t="s">
        <v>96</v>
      </c>
      <c r="K51" s="90">
        <f t="shared" si="0"/>
        <v>11.133333333333333</v>
      </c>
      <c r="L51" s="99"/>
      <c r="M51" s="155">
        <v>1169</v>
      </c>
      <c r="N51" s="155"/>
      <c r="O51" s="27"/>
      <c r="P51" s="27"/>
      <c r="Q51" s="116"/>
      <c r="R51" s="100"/>
      <c r="S51" s="100"/>
      <c r="T51" s="100"/>
      <c r="U51" s="100"/>
      <c r="V51" s="100"/>
      <c r="W51" s="100"/>
      <c r="X51" s="100"/>
      <c r="Y51" s="100"/>
      <c r="Z51" s="100"/>
    </row>
    <row r="52" spans="1:26" s="101" customFormat="1" x14ac:dyDescent="0.25">
      <c r="A52" s="47">
        <f t="shared" si="1"/>
        <v>4</v>
      </c>
      <c r="B52" s="102"/>
      <c r="C52" s="102"/>
      <c r="D52" s="102"/>
      <c r="E52" s="213"/>
      <c r="F52" s="98"/>
      <c r="G52" s="98"/>
      <c r="H52" s="105"/>
      <c r="I52" s="105"/>
      <c r="J52" s="99"/>
      <c r="K52" s="90">
        <f t="shared" si="0"/>
        <v>0</v>
      </c>
      <c r="L52" s="99"/>
      <c r="M52" s="90"/>
      <c r="N52" s="90"/>
      <c r="O52" s="27"/>
      <c r="P52" s="27"/>
      <c r="Q52" s="116"/>
      <c r="R52" s="100"/>
      <c r="S52" s="100"/>
      <c r="T52" s="100"/>
      <c r="U52" s="100"/>
      <c r="V52" s="100"/>
      <c r="W52" s="100"/>
      <c r="X52" s="100"/>
      <c r="Y52" s="100"/>
      <c r="Z52" s="100"/>
    </row>
    <row r="53" spans="1:26" s="101" customFormat="1" x14ac:dyDescent="0.25">
      <c r="A53" s="47">
        <f t="shared" si="1"/>
        <v>5</v>
      </c>
      <c r="B53" s="102"/>
      <c r="C53" s="103"/>
      <c r="D53" s="102"/>
      <c r="E53" s="155"/>
      <c r="F53" s="98"/>
      <c r="G53" s="98"/>
      <c r="H53" s="105"/>
      <c r="I53" s="105"/>
      <c r="J53" s="99"/>
      <c r="K53" s="90">
        <f t="shared" si="0"/>
        <v>0</v>
      </c>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98"/>
      <c r="H54" s="98"/>
      <c r="I54" s="99"/>
      <c r="J54" s="99"/>
      <c r="K54" s="90"/>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0"/>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90">
        <f t="shared" ref="K57:N57" si="2">SUM(K49:K56)</f>
        <v>33.833333333333329</v>
      </c>
      <c r="L57" s="104">
        <f t="shared" si="2"/>
        <v>0</v>
      </c>
      <c r="M57" s="114">
        <f t="shared" si="2"/>
        <v>4835</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33.833333333333329</v>
      </c>
      <c r="D61" s="58" t="s">
        <v>110</v>
      </c>
      <c r="E61" s="200"/>
      <c r="F61" s="32"/>
      <c r="G61" s="32"/>
      <c r="H61" s="32"/>
      <c r="I61" s="32"/>
      <c r="J61" s="32"/>
      <c r="K61" s="32"/>
      <c r="L61" s="32"/>
      <c r="M61" s="32"/>
    </row>
    <row r="62" spans="1:26" s="30" customFormat="1" ht="30" customHeight="1" x14ac:dyDescent="0.25">
      <c r="B62" s="59" t="s">
        <v>25</v>
      </c>
      <c r="C62" s="60">
        <f>+M57</f>
        <v>4835</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1.25" customHeight="1" x14ac:dyDescent="0.25">
      <c r="B69" s="3" t="s">
        <v>113</v>
      </c>
      <c r="C69" s="190" t="s">
        <v>114</v>
      </c>
      <c r="D69" s="190" t="s">
        <v>666</v>
      </c>
      <c r="E69" s="190">
        <v>100</v>
      </c>
      <c r="F69" s="190"/>
      <c r="G69" s="190"/>
      <c r="H69" s="190"/>
      <c r="I69" s="190"/>
      <c r="J69" s="190" t="s">
        <v>95</v>
      </c>
      <c r="K69" s="190" t="s">
        <v>95</v>
      </c>
      <c r="L69" s="190" t="s">
        <v>95</v>
      </c>
      <c r="M69" s="190" t="s">
        <v>95</v>
      </c>
      <c r="N69" s="190" t="s">
        <v>95</v>
      </c>
      <c r="O69" s="460" t="s">
        <v>667</v>
      </c>
      <c r="P69" s="460"/>
      <c r="Q69" s="109"/>
    </row>
    <row r="70" spans="2:17" ht="38.25" customHeight="1" x14ac:dyDescent="0.25">
      <c r="B70" s="3" t="s">
        <v>301</v>
      </c>
      <c r="C70" s="190" t="s">
        <v>114</v>
      </c>
      <c r="D70" s="190" t="s">
        <v>668</v>
      </c>
      <c r="E70" s="190">
        <v>60</v>
      </c>
      <c r="F70" s="190"/>
      <c r="G70" s="190"/>
      <c r="H70" s="190"/>
      <c r="I70" s="190"/>
      <c r="J70" s="190" t="s">
        <v>95</v>
      </c>
      <c r="K70" s="190" t="s">
        <v>95</v>
      </c>
      <c r="L70" s="190" t="s">
        <v>95</v>
      </c>
      <c r="M70" s="190" t="s">
        <v>95</v>
      </c>
      <c r="N70" s="190" t="s">
        <v>95</v>
      </c>
      <c r="O70" s="460" t="s">
        <v>669</v>
      </c>
      <c r="P70" s="460"/>
      <c r="Q70" s="109"/>
    </row>
    <row r="71" spans="2:17" ht="27" customHeight="1" x14ac:dyDescent="0.25">
      <c r="B71" s="3" t="s">
        <v>113</v>
      </c>
      <c r="C71" s="190" t="s">
        <v>114</v>
      </c>
      <c r="D71" s="3" t="s">
        <v>670</v>
      </c>
      <c r="E71" s="3">
        <v>60</v>
      </c>
      <c r="F71" s="3"/>
      <c r="G71" s="3"/>
      <c r="H71" s="3"/>
      <c r="I71" s="3"/>
      <c r="J71" s="3" t="s">
        <v>95</v>
      </c>
      <c r="K71" s="3" t="s">
        <v>95</v>
      </c>
      <c r="L71" s="3" t="s">
        <v>95</v>
      </c>
      <c r="M71" s="3" t="s">
        <v>95</v>
      </c>
      <c r="N71" s="3" t="s">
        <v>206</v>
      </c>
      <c r="O71" s="460" t="s">
        <v>669</v>
      </c>
      <c r="P71" s="460"/>
      <c r="Q71" s="109"/>
    </row>
    <row r="72" spans="2:17" ht="28.5" customHeight="1" x14ac:dyDescent="0.25">
      <c r="B72" s="3"/>
      <c r="C72" s="190"/>
      <c r="D72" s="5"/>
      <c r="E72" s="5"/>
      <c r="F72" s="4"/>
      <c r="G72" s="4"/>
      <c r="H72" s="4"/>
      <c r="I72" s="85"/>
      <c r="J72" s="85"/>
      <c r="K72" s="109"/>
      <c r="L72" s="109"/>
      <c r="M72" s="109"/>
      <c r="N72" s="109"/>
      <c r="O72" s="460"/>
      <c r="P72" s="460"/>
      <c r="Q72" s="109"/>
    </row>
    <row r="73" spans="2:17" x14ac:dyDescent="0.25">
      <c r="B73" s="3"/>
      <c r="C73" s="190"/>
      <c r="D73" s="5"/>
      <c r="E73" s="5"/>
      <c r="F73" s="4"/>
      <c r="G73" s="4"/>
      <c r="H73" s="4"/>
      <c r="I73" s="85"/>
      <c r="J73" s="85"/>
      <c r="K73" s="109"/>
      <c r="L73" s="109"/>
      <c r="M73" s="109"/>
      <c r="N73" s="109"/>
      <c r="O73" s="460"/>
      <c r="P73" s="460"/>
      <c r="Q73" s="109"/>
    </row>
    <row r="74" spans="2:17" x14ac:dyDescent="0.25">
      <c r="B74" s="3"/>
      <c r="C74" s="190"/>
      <c r="D74" s="5"/>
      <c r="E74" s="5"/>
      <c r="F74" s="4"/>
      <c r="G74" s="4"/>
      <c r="H74" s="4"/>
      <c r="I74" s="85"/>
      <c r="J74" s="85"/>
      <c r="K74" s="109"/>
      <c r="L74" s="109"/>
      <c r="M74" s="109"/>
      <c r="N74" s="109"/>
      <c r="O74" s="460"/>
      <c r="P74" s="460"/>
      <c r="Q74" s="109"/>
    </row>
    <row r="75" spans="2:17" x14ac:dyDescent="0.25">
      <c r="B75" s="3"/>
      <c r="C75" s="190"/>
      <c r="D75" s="5"/>
      <c r="E75" s="5"/>
      <c r="F75" s="4"/>
      <c r="G75" s="4"/>
      <c r="H75" s="4"/>
      <c r="I75" s="85"/>
      <c r="J75" s="85"/>
      <c r="K75" s="109"/>
      <c r="L75" s="109"/>
      <c r="M75" s="109"/>
      <c r="N75" s="109"/>
      <c r="O75" s="460"/>
      <c r="P75" s="460"/>
      <c r="Q75" s="109"/>
    </row>
    <row r="76" spans="2:17" x14ac:dyDescent="0.25">
      <c r="B76" s="3"/>
      <c r="C76" s="190"/>
      <c r="D76" s="5"/>
      <c r="E76" s="5"/>
      <c r="F76" s="4"/>
      <c r="G76" s="4"/>
      <c r="H76" s="4"/>
      <c r="I76" s="85"/>
      <c r="J76" s="85"/>
      <c r="K76" s="109"/>
      <c r="L76" s="109"/>
      <c r="M76" s="109"/>
      <c r="N76" s="109"/>
      <c r="O76" s="460"/>
      <c r="P76" s="460"/>
      <c r="Q76" s="109"/>
    </row>
    <row r="77" spans="2:17" x14ac:dyDescent="0.25">
      <c r="B77" s="3"/>
      <c r="C77" s="190"/>
      <c r="D77" s="109"/>
      <c r="E77" s="109"/>
      <c r="F77" s="109"/>
      <c r="G77" s="109"/>
      <c r="H77" s="109"/>
      <c r="I77" s="109"/>
      <c r="J77" s="85"/>
      <c r="K77" s="109"/>
      <c r="L77" s="109"/>
      <c r="M77" s="109"/>
      <c r="N77" s="109"/>
      <c r="O77" s="197"/>
      <c r="P77" s="197"/>
      <c r="Q77" s="109"/>
    </row>
    <row r="78" spans="2:17" x14ac:dyDescent="0.25">
      <c r="B78" s="3"/>
      <c r="C78" s="190"/>
      <c r="D78" s="5"/>
      <c r="E78" s="5"/>
      <c r="F78" s="4"/>
      <c r="G78" s="4"/>
      <c r="H78" s="4"/>
      <c r="I78" s="85"/>
      <c r="J78" s="85"/>
      <c r="K78" s="109"/>
      <c r="L78" s="109"/>
      <c r="M78" s="109"/>
      <c r="N78" s="109"/>
      <c r="O78" s="197"/>
      <c r="P78" s="197"/>
      <c r="Q78" s="109"/>
    </row>
    <row r="79" spans="2:17" x14ac:dyDescent="0.25">
      <c r="B79" s="3"/>
      <c r="C79" s="190"/>
      <c r="D79" s="5"/>
      <c r="E79" s="5"/>
      <c r="F79" s="4"/>
      <c r="G79" s="4"/>
      <c r="H79" s="4"/>
      <c r="I79" s="85"/>
      <c r="J79" s="85"/>
      <c r="K79" s="109"/>
      <c r="L79" s="109"/>
      <c r="M79" s="109"/>
      <c r="N79" s="109"/>
      <c r="O79" s="197"/>
      <c r="P79" s="197"/>
      <c r="Q79" s="109"/>
    </row>
    <row r="80" spans="2:17" x14ac:dyDescent="0.25">
      <c r="B80" s="3"/>
      <c r="C80" s="190"/>
      <c r="D80" s="109"/>
      <c r="E80" s="109"/>
      <c r="F80" s="109"/>
      <c r="G80" s="109"/>
      <c r="H80" s="109"/>
      <c r="I80" s="109"/>
      <c r="J80" s="109"/>
      <c r="K80" s="109"/>
      <c r="L80" s="109"/>
      <c r="M80" s="109"/>
      <c r="N80" s="109"/>
      <c r="O80" s="460"/>
      <c r="P80" s="460"/>
      <c r="Q80" s="109"/>
    </row>
    <row r="81" spans="2:17" x14ac:dyDescent="0.25">
      <c r="B81" s="9" t="s">
        <v>1</v>
      </c>
    </row>
    <row r="82" spans="2:17" x14ac:dyDescent="0.25">
      <c r="B82" s="9" t="s">
        <v>37</v>
      </c>
    </row>
    <row r="83" spans="2:17" x14ac:dyDescent="0.25">
      <c r="B83" s="9" t="s">
        <v>60</v>
      </c>
    </row>
    <row r="85" spans="2:17" ht="15.75" thickBot="1" x14ac:dyDescent="0.3"/>
    <row r="86" spans="2:17" ht="27" thickBot="1" x14ac:dyDescent="0.3">
      <c r="B86" s="449" t="s">
        <v>38</v>
      </c>
      <c r="C86" s="450"/>
      <c r="D86" s="450"/>
      <c r="E86" s="450"/>
      <c r="F86" s="450"/>
      <c r="G86" s="450"/>
      <c r="H86" s="450"/>
      <c r="I86" s="450"/>
      <c r="J86" s="450"/>
      <c r="K86" s="450"/>
      <c r="L86" s="450"/>
      <c r="M86" s="450"/>
      <c r="N86" s="451"/>
    </row>
    <row r="91" spans="2:17" ht="76.5" customHeight="1" x14ac:dyDescent="0.25">
      <c r="B91" s="108" t="s">
        <v>0</v>
      </c>
      <c r="C91" s="108" t="s">
        <v>39</v>
      </c>
      <c r="D91" s="108" t="s">
        <v>40</v>
      </c>
      <c r="E91" s="108" t="s">
        <v>78</v>
      </c>
      <c r="F91" s="108" t="s">
        <v>80</v>
      </c>
      <c r="G91" s="108" t="s">
        <v>81</v>
      </c>
      <c r="H91" s="108" t="s">
        <v>82</v>
      </c>
      <c r="I91" s="108" t="s">
        <v>79</v>
      </c>
      <c r="J91" s="452" t="s">
        <v>83</v>
      </c>
      <c r="K91" s="453"/>
      <c r="L91" s="454"/>
      <c r="M91" s="108" t="s">
        <v>84</v>
      </c>
      <c r="N91" s="108" t="s">
        <v>41</v>
      </c>
      <c r="O91" s="108" t="s">
        <v>42</v>
      </c>
      <c r="P91" s="452" t="s">
        <v>3</v>
      </c>
      <c r="Q91" s="454"/>
    </row>
    <row r="92" spans="2:17" ht="60.75" customHeight="1" x14ac:dyDescent="0.25">
      <c r="B92" s="190" t="s">
        <v>160</v>
      </c>
      <c r="C92" s="190"/>
      <c r="D92" s="3"/>
      <c r="E92" s="3"/>
      <c r="F92" s="3"/>
      <c r="G92" s="3"/>
      <c r="H92" s="3"/>
      <c r="I92" s="5"/>
      <c r="J92" s="1" t="s">
        <v>482</v>
      </c>
      <c r="K92" s="86" t="s">
        <v>527</v>
      </c>
      <c r="L92" s="85" t="s">
        <v>528</v>
      </c>
      <c r="M92" s="109"/>
      <c r="N92" s="109"/>
      <c r="O92" s="109"/>
      <c r="P92" s="460"/>
      <c r="Q92" s="460"/>
    </row>
    <row r="93" spans="2:17" ht="33.6" customHeight="1" x14ac:dyDescent="0.25">
      <c r="B93" s="190" t="s">
        <v>220</v>
      </c>
      <c r="C93" s="190"/>
      <c r="D93" s="3"/>
      <c r="E93" s="3"/>
      <c r="F93" s="3"/>
      <c r="G93" s="3"/>
      <c r="H93" s="3"/>
      <c r="I93" s="5"/>
      <c r="J93" s="1"/>
      <c r="K93" s="85"/>
      <c r="L93" s="85"/>
      <c r="M93" s="109"/>
      <c r="N93" s="109"/>
      <c r="O93" s="109"/>
      <c r="P93" s="463"/>
      <c r="Q93" s="463"/>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95</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44.25" customHeight="1" x14ac:dyDescent="0.25">
      <c r="A110" s="47">
        <v>1</v>
      </c>
      <c r="B110" s="102"/>
      <c r="C110" s="102"/>
      <c r="D110" s="102" t="s">
        <v>189</v>
      </c>
      <c r="E110" s="155">
        <v>517</v>
      </c>
      <c r="F110" s="105" t="s">
        <v>95</v>
      </c>
      <c r="G110" s="115"/>
      <c r="H110" s="105">
        <v>41261</v>
      </c>
      <c r="I110" s="105">
        <v>41851</v>
      </c>
      <c r="J110" s="105" t="s">
        <v>96</v>
      </c>
      <c r="K110" s="155">
        <f>(I110-H110)/30</f>
        <v>19.666666666666668</v>
      </c>
      <c r="L110" s="155"/>
      <c r="M110" s="155">
        <v>140</v>
      </c>
      <c r="N110" s="90"/>
      <c r="O110" s="27"/>
      <c r="P110" s="27"/>
      <c r="R110" s="100"/>
      <c r="S110" s="100"/>
      <c r="T110" s="100"/>
      <c r="U110" s="100"/>
      <c r="V110" s="100"/>
      <c r="W110" s="100"/>
      <c r="X110" s="100"/>
      <c r="Y110" s="100"/>
      <c r="Z110" s="100"/>
    </row>
    <row r="111" spans="1:26" s="101" customFormat="1" x14ac:dyDescent="0.25">
      <c r="A111" s="47">
        <f>+A110+1</f>
        <v>2</v>
      </c>
      <c r="B111" s="102"/>
      <c r="C111" s="102"/>
      <c r="D111" s="102" t="s">
        <v>189</v>
      </c>
      <c r="E111" s="155">
        <v>4</v>
      </c>
      <c r="F111" s="98" t="s">
        <v>95</v>
      </c>
      <c r="G111" s="97"/>
      <c r="H111" s="105">
        <v>40563</v>
      </c>
      <c r="I111" s="105">
        <v>40908</v>
      </c>
      <c r="J111" s="99" t="s">
        <v>96</v>
      </c>
      <c r="K111" s="155">
        <f t="shared" ref="K111" si="3">(I111-H111)/30</f>
        <v>11.5</v>
      </c>
      <c r="L111" s="155"/>
      <c r="M111" s="124">
        <v>507</v>
      </c>
      <c r="N111" s="90"/>
      <c r="O111" s="27"/>
      <c r="P111" s="27"/>
      <c r="Q111" s="116"/>
      <c r="R111" s="100"/>
      <c r="S111" s="100"/>
      <c r="T111" s="100"/>
      <c r="U111" s="100"/>
      <c r="V111" s="100"/>
      <c r="W111" s="100"/>
      <c r="X111" s="100"/>
      <c r="Y111" s="100"/>
      <c r="Z111" s="100"/>
    </row>
    <row r="112" spans="1:26" s="101" customFormat="1" x14ac:dyDescent="0.25">
      <c r="A112" s="47">
        <f t="shared" ref="A112:A117" si="4">+A111+1</f>
        <v>3</v>
      </c>
      <c r="B112" s="102"/>
      <c r="C112" s="102"/>
      <c r="D112" s="102"/>
      <c r="E112" s="155"/>
      <c r="F112" s="98"/>
      <c r="G112" s="97"/>
      <c r="H112" s="105"/>
      <c r="I112" s="105"/>
      <c r="J112" s="99"/>
      <c r="K112" s="155"/>
      <c r="L112" s="155"/>
      <c r="M112" s="124"/>
      <c r="N112" s="90"/>
      <c r="O112" s="27"/>
      <c r="P112" s="27"/>
      <c r="Q112" s="116"/>
      <c r="R112" s="100"/>
      <c r="S112" s="100"/>
      <c r="T112" s="100"/>
      <c r="U112" s="100"/>
      <c r="V112" s="100"/>
      <c r="W112" s="100"/>
      <c r="X112" s="100"/>
      <c r="Y112" s="100"/>
      <c r="Z112" s="100"/>
    </row>
    <row r="113" spans="1:26" s="101" customFormat="1" x14ac:dyDescent="0.25">
      <c r="A113" s="47">
        <f t="shared" si="4"/>
        <v>4</v>
      </c>
      <c r="B113" s="102"/>
      <c r="C113" s="102"/>
      <c r="D113" s="102"/>
      <c r="E113" s="155"/>
      <c r="F113" s="98"/>
      <c r="G113" s="98"/>
      <c r="H113" s="105"/>
      <c r="I113" s="105"/>
      <c r="J113" s="99"/>
      <c r="K113" s="155"/>
      <c r="L113" s="155"/>
      <c r="M113" s="124"/>
      <c r="N113" s="90"/>
      <c r="O113" s="27"/>
      <c r="P113" s="27"/>
      <c r="Q113" s="116"/>
      <c r="R113" s="100"/>
      <c r="S113" s="100"/>
      <c r="T113" s="100"/>
      <c r="U113" s="100"/>
      <c r="V113" s="100"/>
      <c r="W113" s="100"/>
      <c r="X113" s="100"/>
      <c r="Y113" s="100"/>
      <c r="Z113" s="100"/>
    </row>
    <row r="114" spans="1:26" s="101" customFormat="1" x14ac:dyDescent="0.25">
      <c r="A114" s="47">
        <f t="shared" si="4"/>
        <v>5</v>
      </c>
      <c r="B114" s="102"/>
      <c r="C114" s="103"/>
      <c r="D114" s="102"/>
      <c r="E114" s="115"/>
      <c r="F114" s="98"/>
      <c r="G114" s="98"/>
      <c r="H114" s="105"/>
      <c r="I114" s="105"/>
      <c r="J114" s="99"/>
      <c r="K114" s="99"/>
      <c r="L114" s="155"/>
      <c r="M114" s="155"/>
      <c r="N114" s="90"/>
      <c r="O114" s="27"/>
      <c r="P114" s="27"/>
      <c r="Q114" s="116"/>
      <c r="R114" s="100"/>
      <c r="S114" s="100"/>
      <c r="T114" s="100"/>
      <c r="U114" s="100"/>
      <c r="V114" s="100"/>
      <c r="W114" s="100"/>
      <c r="X114" s="100"/>
      <c r="Y114" s="100"/>
      <c r="Z114" s="100"/>
    </row>
    <row r="115" spans="1:26" s="101" customFormat="1" x14ac:dyDescent="0.25">
      <c r="A115" s="47">
        <f t="shared" si="4"/>
        <v>6</v>
      </c>
      <c r="B115" s="102"/>
      <c r="C115" s="103"/>
      <c r="D115" s="102"/>
      <c r="E115" s="97"/>
      <c r="F115" s="98"/>
      <c r="G115" s="98"/>
      <c r="H115" s="105"/>
      <c r="I115" s="105"/>
      <c r="J115" s="99"/>
      <c r="K115" s="99"/>
      <c r="L115" s="155"/>
      <c r="M115" s="155"/>
      <c r="N115" s="90"/>
      <c r="O115" s="27"/>
      <c r="P115" s="27"/>
      <c r="Q115" s="116"/>
      <c r="R115" s="100"/>
      <c r="S115" s="100"/>
      <c r="T115" s="100"/>
      <c r="U115" s="100"/>
      <c r="V115" s="100"/>
      <c r="W115" s="100"/>
      <c r="X115" s="100"/>
      <c r="Y115" s="100"/>
      <c r="Z115" s="100"/>
    </row>
    <row r="116" spans="1:26" s="101" customFormat="1" x14ac:dyDescent="0.25">
      <c r="A116" s="47">
        <f t="shared" si="4"/>
        <v>7</v>
      </c>
      <c r="B116" s="102"/>
      <c r="C116" s="103"/>
      <c r="D116" s="102"/>
      <c r="E116" s="97"/>
      <c r="F116" s="98"/>
      <c r="G116" s="98"/>
      <c r="H116" s="98"/>
      <c r="I116" s="99"/>
      <c r="J116" s="99"/>
      <c r="K116" s="99"/>
      <c r="L116" s="155"/>
      <c r="M116" s="90"/>
      <c r="N116" s="90"/>
      <c r="O116" s="27"/>
      <c r="P116" s="27"/>
      <c r="Q116" s="116"/>
      <c r="R116" s="100"/>
      <c r="S116" s="100"/>
      <c r="T116" s="100"/>
      <c r="U116" s="100"/>
      <c r="V116" s="100"/>
      <c r="W116" s="100"/>
      <c r="X116" s="100"/>
      <c r="Y116" s="100"/>
      <c r="Z116" s="100"/>
    </row>
    <row r="117" spans="1:26" s="101" customFormat="1" x14ac:dyDescent="0.25">
      <c r="A117" s="47">
        <f t="shared" si="4"/>
        <v>8</v>
      </c>
      <c r="B117" s="102"/>
      <c r="C117" s="103"/>
      <c r="D117" s="102"/>
      <c r="E117" s="97"/>
      <c r="F117" s="98"/>
      <c r="G117" s="98"/>
      <c r="H117" s="98"/>
      <c r="I117" s="99"/>
      <c r="J117" s="99"/>
      <c r="K117" s="99"/>
      <c r="L117" s="155"/>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5">SUM(K110:K117)</f>
        <v>31.166666666666668</v>
      </c>
      <c r="L118" s="104">
        <f t="shared" si="5"/>
        <v>0</v>
      </c>
      <c r="M118" s="114">
        <f t="shared" si="5"/>
        <v>647</v>
      </c>
      <c r="N118" s="104">
        <f t="shared" si="5"/>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31.166666666666668</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0</v>
      </c>
      <c r="E124" s="467">
        <v>40</v>
      </c>
    </row>
    <row r="125" spans="1:26" x14ac:dyDescent="0.25">
      <c r="B125" s="67" t="s">
        <v>87</v>
      </c>
      <c r="C125" s="200">
        <v>30</v>
      </c>
      <c r="D125" s="193">
        <v>0</v>
      </c>
      <c r="E125" s="468"/>
    </row>
    <row r="126" spans="1:26" ht="15.75" thickBot="1" x14ac:dyDescent="0.3">
      <c r="B126" s="67" t="s">
        <v>88</v>
      </c>
      <c r="C126" s="72">
        <v>40</v>
      </c>
      <c r="D126" s="72">
        <v>40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76.5" customHeight="1" x14ac:dyDescent="0.25">
      <c r="B132" s="190" t="s">
        <v>510</v>
      </c>
      <c r="C132" s="214" t="s">
        <v>95</v>
      </c>
      <c r="D132" s="220" t="s">
        <v>671</v>
      </c>
      <c r="E132" s="220">
        <v>22744606</v>
      </c>
      <c r="F132" s="220" t="s">
        <v>530</v>
      </c>
      <c r="G132" s="220" t="s">
        <v>116</v>
      </c>
      <c r="H132" s="222" t="s">
        <v>96</v>
      </c>
      <c r="I132" s="222" t="s">
        <v>96</v>
      </c>
      <c r="J132" s="224"/>
      <c r="K132" s="227"/>
      <c r="L132" s="225"/>
      <c r="M132" s="223" t="s">
        <v>95</v>
      </c>
      <c r="N132" s="223" t="s">
        <v>95</v>
      </c>
      <c r="O132" s="223" t="s">
        <v>95</v>
      </c>
      <c r="P132" s="224"/>
      <c r="Q132" s="225"/>
    </row>
    <row r="133" spans="2:17" ht="60.75" customHeight="1" x14ac:dyDescent="0.25">
      <c r="B133" s="190" t="s">
        <v>92</v>
      </c>
      <c r="C133" s="190" t="s">
        <v>95</v>
      </c>
      <c r="D133" s="190" t="s">
        <v>672</v>
      </c>
      <c r="E133" s="3">
        <v>1193569139</v>
      </c>
      <c r="F133" s="190" t="s">
        <v>673</v>
      </c>
      <c r="G133" s="190" t="s">
        <v>116</v>
      </c>
      <c r="H133" s="3" t="s">
        <v>96</v>
      </c>
      <c r="I133" s="5" t="s">
        <v>96</v>
      </c>
      <c r="J133" s="1"/>
      <c r="K133" s="86"/>
      <c r="L133" s="85"/>
      <c r="M133" s="109" t="s">
        <v>95</v>
      </c>
      <c r="N133" s="109" t="s">
        <v>95</v>
      </c>
      <c r="O133" s="109" t="s">
        <v>95</v>
      </c>
      <c r="P133" s="226"/>
      <c r="Q133" s="192"/>
    </row>
    <row r="134" spans="2:17" ht="33.6" customHeight="1" x14ac:dyDescent="0.25">
      <c r="B134" s="190" t="s">
        <v>93</v>
      </c>
      <c r="C134" s="190" t="s">
        <v>95</v>
      </c>
      <c r="D134" s="190" t="s">
        <v>674</v>
      </c>
      <c r="E134" s="3">
        <v>8713903</v>
      </c>
      <c r="F134" s="3" t="s">
        <v>128</v>
      </c>
      <c r="G134" s="3" t="s">
        <v>116</v>
      </c>
      <c r="H134" s="3" t="s">
        <v>96</v>
      </c>
      <c r="I134" s="5" t="s">
        <v>675</v>
      </c>
      <c r="J134" s="1"/>
      <c r="K134" s="85"/>
      <c r="L134" s="85"/>
      <c r="M134" s="109"/>
      <c r="N134" s="109"/>
      <c r="O134" s="109"/>
      <c r="P134" s="463"/>
      <c r="Q134" s="463"/>
    </row>
    <row r="137" spans="2:17" ht="15.75" thickBot="1" x14ac:dyDescent="0.3"/>
    <row r="138" spans="2:17" ht="54" customHeight="1" x14ac:dyDescent="0.25">
      <c r="B138" s="112" t="s">
        <v>33</v>
      </c>
      <c r="C138" s="112" t="s">
        <v>47</v>
      </c>
      <c r="D138" s="108" t="s">
        <v>48</v>
      </c>
      <c r="E138" s="112" t="s">
        <v>49</v>
      </c>
      <c r="F138" s="77" t="s">
        <v>54</v>
      </c>
      <c r="G138" s="82"/>
    </row>
    <row r="139" spans="2:17" ht="120.75" customHeight="1" x14ac:dyDescent="0.2">
      <c r="B139" s="470" t="s">
        <v>51</v>
      </c>
      <c r="C139" s="6" t="s">
        <v>89</v>
      </c>
      <c r="D139" s="193">
        <v>25</v>
      </c>
      <c r="E139" s="193">
        <v>25</v>
      </c>
      <c r="F139" s="471">
        <f>E139+E140+E141</f>
        <v>60</v>
      </c>
      <c r="G139" s="83"/>
    </row>
    <row r="140" spans="2:17" ht="76.150000000000006" customHeight="1" x14ac:dyDescent="0.2">
      <c r="B140" s="470"/>
      <c r="C140" s="6" t="s">
        <v>90</v>
      </c>
      <c r="D140" s="197">
        <v>25</v>
      </c>
      <c r="E140" s="193">
        <v>25</v>
      </c>
      <c r="F140" s="472"/>
      <c r="G140" s="83"/>
    </row>
    <row r="141" spans="2:17" ht="69" customHeight="1" x14ac:dyDescent="0.2">
      <c r="B141" s="470"/>
      <c r="C141" s="6" t="s">
        <v>91</v>
      </c>
      <c r="D141" s="193">
        <v>10</v>
      </c>
      <c r="E141" s="193">
        <v>10</v>
      </c>
      <c r="F141" s="473"/>
      <c r="G141" s="83"/>
    </row>
    <row r="142" spans="2:17" x14ac:dyDescent="0.25">
      <c r="C142" s="92"/>
    </row>
    <row r="145" spans="2:5" x14ac:dyDescent="0.25">
      <c r="B145" s="110" t="s">
        <v>55</v>
      </c>
    </row>
    <row r="148" spans="2:5" x14ac:dyDescent="0.25">
      <c r="B148" s="113" t="s">
        <v>33</v>
      </c>
      <c r="C148" s="113" t="s">
        <v>56</v>
      </c>
      <c r="D148" s="112" t="s">
        <v>49</v>
      </c>
      <c r="E148" s="112" t="s">
        <v>16</v>
      </c>
    </row>
    <row r="149" spans="2:5" ht="28.5" x14ac:dyDescent="0.25">
      <c r="B149" s="93" t="s">
        <v>57</v>
      </c>
      <c r="C149" s="94">
        <v>40</v>
      </c>
      <c r="D149" s="193">
        <v>40</v>
      </c>
      <c r="E149" s="446">
        <v>100</v>
      </c>
    </row>
    <row r="150" spans="2:5" ht="42.75" x14ac:dyDescent="0.25">
      <c r="B150" s="93" t="s">
        <v>58</v>
      </c>
      <c r="C150" s="94">
        <v>60</v>
      </c>
      <c r="D150" s="193">
        <v>60</v>
      </c>
      <c r="E150" s="447"/>
    </row>
  </sheetData>
  <mergeCells count="44">
    <mergeCell ref="E149:E150"/>
    <mergeCell ref="D99:E99"/>
    <mergeCell ref="D100:E100"/>
    <mergeCell ref="B103:P103"/>
    <mergeCell ref="B106:N106"/>
    <mergeCell ref="E124:E126"/>
    <mergeCell ref="B129:N129"/>
    <mergeCell ref="J131:L131"/>
    <mergeCell ref="P131:Q131"/>
    <mergeCell ref="P134:Q134"/>
    <mergeCell ref="B139:B141"/>
    <mergeCell ref="F139:F141"/>
    <mergeCell ref="B96:N96"/>
    <mergeCell ref="O72:P72"/>
    <mergeCell ref="O73:P73"/>
    <mergeCell ref="O74:P74"/>
    <mergeCell ref="O75:P75"/>
    <mergeCell ref="O76:P76"/>
    <mergeCell ref="O80:P80"/>
    <mergeCell ref="B86:N86"/>
    <mergeCell ref="J91:L91"/>
    <mergeCell ref="P91:Q91"/>
    <mergeCell ref="P92:Q92"/>
    <mergeCell ref="P93:Q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zoomScale="66" zoomScaleNormal="66"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49.5703125" style="9" bestFit="1" customWidth="1"/>
    <col min="5" max="5" width="25" style="9" customWidth="1"/>
    <col min="6" max="6" width="29.7109375" style="9" customWidth="1"/>
    <col min="7" max="7" width="34.7109375" style="9" customWidth="1"/>
    <col min="8" max="8" width="24.5703125" style="9" customWidth="1"/>
    <col min="9" max="9" width="24" style="9" customWidth="1"/>
    <col min="10" max="10" width="20.28515625" style="9" customWidth="1"/>
    <col min="11" max="11" width="13.42578125" style="9" customWidth="1"/>
    <col min="12" max="13" width="18.7109375" style="9" customWidth="1"/>
    <col min="14" max="14" width="22.140625" style="9" customWidth="1"/>
    <col min="15" max="15" width="26.140625" style="9" customWidth="1"/>
    <col min="16" max="16" width="19.5703125" style="9" bestFit="1" customWidth="1"/>
    <col min="17" max="17" width="20.1406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258</v>
      </c>
      <c r="D6" s="439"/>
      <c r="E6" s="439"/>
      <c r="F6" s="439"/>
      <c r="G6" s="439"/>
      <c r="H6" s="439"/>
      <c r="I6" s="439"/>
      <c r="J6" s="439"/>
      <c r="K6" s="439"/>
      <c r="L6" s="439"/>
      <c r="M6" s="439"/>
      <c r="N6" s="440"/>
    </row>
    <row r="7" spans="2:16" ht="16.5" thickBot="1" x14ac:dyDescent="0.3">
      <c r="B7" s="12" t="s">
        <v>5</v>
      </c>
      <c r="C7" s="439" t="s">
        <v>259</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35</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35" t="s">
        <v>12</v>
      </c>
      <c r="E14" s="135" t="s">
        <v>13</v>
      </c>
      <c r="F14" s="135" t="s">
        <v>29</v>
      </c>
      <c r="G14" s="80"/>
      <c r="I14" s="38"/>
      <c r="J14" s="38"/>
      <c r="K14" s="38"/>
      <c r="L14" s="38"/>
      <c r="M14" s="38"/>
      <c r="N14" s="96"/>
    </row>
    <row r="15" spans="2:16" x14ac:dyDescent="0.25">
      <c r="B15" s="443"/>
      <c r="C15" s="443"/>
      <c r="D15" s="135">
        <v>35</v>
      </c>
      <c r="E15" s="36">
        <v>1597781240</v>
      </c>
      <c r="F15" s="36">
        <v>580</v>
      </c>
      <c r="G15" s="81"/>
      <c r="I15" s="39"/>
      <c r="J15" s="39"/>
      <c r="K15" s="39"/>
      <c r="L15" s="39"/>
      <c r="M15" s="39"/>
      <c r="N15" s="96"/>
    </row>
    <row r="16" spans="2:16" x14ac:dyDescent="0.25">
      <c r="B16" s="443"/>
      <c r="C16" s="443"/>
      <c r="D16" s="135"/>
      <c r="E16" s="36"/>
      <c r="F16" s="36"/>
      <c r="G16" s="81"/>
      <c r="I16" s="39"/>
      <c r="J16" s="39"/>
      <c r="K16" s="39"/>
      <c r="L16" s="39"/>
      <c r="M16" s="39"/>
      <c r="N16" s="96"/>
    </row>
    <row r="17" spans="1:14" x14ac:dyDescent="0.25">
      <c r="B17" s="443"/>
      <c r="C17" s="443"/>
      <c r="D17" s="135"/>
      <c r="E17" s="36"/>
      <c r="F17" s="36"/>
      <c r="G17" s="81"/>
      <c r="I17" s="39"/>
      <c r="J17" s="39"/>
      <c r="K17" s="39"/>
      <c r="L17" s="39"/>
      <c r="M17" s="39"/>
      <c r="N17" s="96"/>
    </row>
    <row r="18" spans="1:14" x14ac:dyDescent="0.25">
      <c r="B18" s="443"/>
      <c r="C18" s="443"/>
      <c r="D18" s="135"/>
      <c r="E18" s="37"/>
      <c r="F18" s="36"/>
      <c r="G18" s="81"/>
      <c r="H18" s="22"/>
      <c r="I18" s="39"/>
      <c r="J18" s="39"/>
      <c r="K18" s="39"/>
      <c r="L18" s="39"/>
      <c r="M18" s="39"/>
      <c r="N18" s="20"/>
    </row>
    <row r="19" spans="1:14" x14ac:dyDescent="0.25">
      <c r="B19" s="443"/>
      <c r="C19" s="443"/>
      <c r="D19" s="135"/>
      <c r="E19" s="37"/>
      <c r="F19" s="36"/>
      <c r="G19" s="81"/>
      <c r="H19" s="22"/>
      <c r="I19" s="41"/>
      <c r="J19" s="41"/>
      <c r="K19" s="41"/>
      <c r="L19" s="41"/>
      <c r="M19" s="41"/>
      <c r="N19" s="20"/>
    </row>
    <row r="20" spans="1:14" x14ac:dyDescent="0.25">
      <c r="B20" s="443"/>
      <c r="C20" s="443"/>
      <c r="D20" s="135"/>
      <c r="E20" s="37"/>
      <c r="F20" s="36"/>
      <c r="G20" s="81"/>
      <c r="H20" s="22"/>
      <c r="I20" s="95"/>
      <c r="J20" s="95"/>
      <c r="K20" s="95"/>
      <c r="L20" s="95"/>
      <c r="M20" s="95"/>
      <c r="N20" s="20"/>
    </row>
    <row r="21" spans="1:14" x14ac:dyDescent="0.25">
      <c r="B21" s="443"/>
      <c r="C21" s="443"/>
      <c r="D21" s="135"/>
      <c r="E21" s="37"/>
      <c r="F21" s="36"/>
      <c r="G21" s="81"/>
      <c r="H21" s="22"/>
      <c r="I21" s="95"/>
      <c r="J21" s="95"/>
      <c r="K21" s="95"/>
      <c r="L21" s="95"/>
      <c r="M21" s="95"/>
      <c r="N21" s="20"/>
    </row>
    <row r="22" spans="1:14" ht="15.75" thickBot="1" x14ac:dyDescent="0.3">
      <c r="B22" s="444" t="s">
        <v>14</v>
      </c>
      <c r="C22" s="445"/>
      <c r="D22" s="135"/>
      <c r="E22" s="64">
        <f>SUM(E15:E21)</f>
        <v>1597781240</v>
      </c>
      <c r="F22" s="36">
        <f>SUM(F15:F21)</f>
        <v>580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464</v>
      </c>
      <c r="D24" s="42"/>
      <c r="E24" s="45">
        <f>E22</f>
        <v>1597781240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34">
        <v>40</v>
      </c>
      <c r="E40" s="446">
        <f>+D40+D41</f>
        <v>100</v>
      </c>
      <c r="F40" s="92"/>
      <c r="G40" s="92"/>
      <c r="H40" s="92"/>
      <c r="I40" s="95"/>
      <c r="J40" s="95"/>
      <c r="K40" s="95"/>
      <c r="L40" s="95"/>
      <c r="M40" s="95"/>
      <c r="N40" s="96"/>
    </row>
    <row r="41" spans="1:17" ht="42.75" x14ac:dyDescent="0.25">
      <c r="A41" s="87"/>
      <c r="B41" s="93" t="s">
        <v>103</v>
      </c>
      <c r="C41" s="94">
        <v>60</v>
      </c>
      <c r="D41" s="134">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c r="B49" s="102" t="s">
        <v>258</v>
      </c>
      <c r="C49" s="102" t="s">
        <v>258</v>
      </c>
      <c r="D49" s="102" t="s">
        <v>260</v>
      </c>
      <c r="E49" s="124">
        <v>2112310</v>
      </c>
      <c r="F49" s="98" t="s">
        <v>95</v>
      </c>
      <c r="G49" s="115" t="s">
        <v>182</v>
      </c>
      <c r="H49" s="105">
        <v>40774</v>
      </c>
      <c r="I49" s="105">
        <v>40963</v>
      </c>
      <c r="J49" s="99" t="s">
        <v>96</v>
      </c>
      <c r="K49" s="90">
        <f>(I49-H49)/30</f>
        <v>6.3</v>
      </c>
      <c r="L49" s="99"/>
      <c r="M49" s="90">
        <v>832</v>
      </c>
      <c r="N49" s="90" t="s">
        <v>182</v>
      </c>
      <c r="O49" s="27">
        <v>384898176</v>
      </c>
      <c r="P49" s="27">
        <v>1</v>
      </c>
      <c r="Q49" s="116"/>
      <c r="R49" s="100"/>
      <c r="S49" s="100"/>
      <c r="T49" s="100"/>
      <c r="U49" s="100"/>
      <c r="V49" s="100"/>
      <c r="W49" s="100"/>
      <c r="X49" s="100"/>
      <c r="Y49" s="100"/>
      <c r="Z49" s="100"/>
    </row>
    <row r="50" spans="1:26" s="101" customFormat="1" ht="30" x14ac:dyDescent="0.25">
      <c r="A50" s="47"/>
      <c r="B50" s="102" t="s">
        <v>258</v>
      </c>
      <c r="C50" s="102" t="s">
        <v>258</v>
      </c>
      <c r="D50" s="102" t="s">
        <v>260</v>
      </c>
      <c r="E50" s="124">
        <v>2120914</v>
      </c>
      <c r="F50" s="98" t="s">
        <v>95</v>
      </c>
      <c r="G50" s="115" t="s">
        <v>182</v>
      </c>
      <c r="H50" s="105">
        <v>41010</v>
      </c>
      <c r="I50" s="105">
        <v>41164</v>
      </c>
      <c r="J50" s="99" t="s">
        <v>96</v>
      </c>
      <c r="K50" s="90">
        <f t="shared" ref="K50:K52" si="0">(I50-H50)/30</f>
        <v>5.1333333333333337</v>
      </c>
      <c r="L50" s="99"/>
      <c r="M50" s="90">
        <v>580</v>
      </c>
      <c r="N50" s="90" t="s">
        <v>182</v>
      </c>
      <c r="O50" s="27">
        <v>712588116</v>
      </c>
      <c r="P50" s="27">
        <v>2</v>
      </c>
      <c r="Q50" s="116"/>
      <c r="R50" s="100"/>
      <c r="S50" s="100"/>
      <c r="T50" s="100"/>
      <c r="U50" s="100"/>
      <c r="V50" s="100"/>
      <c r="W50" s="100"/>
      <c r="X50" s="100"/>
      <c r="Y50" s="100"/>
      <c r="Z50" s="100"/>
    </row>
    <row r="51" spans="1:26" s="101" customFormat="1" ht="30" x14ac:dyDescent="0.25">
      <c r="A51" s="47"/>
      <c r="B51" s="102" t="s">
        <v>258</v>
      </c>
      <c r="C51" s="102" t="s">
        <v>258</v>
      </c>
      <c r="D51" s="102" t="s">
        <v>260</v>
      </c>
      <c r="E51" s="124">
        <v>2122845</v>
      </c>
      <c r="F51" s="98" t="s">
        <v>95</v>
      </c>
      <c r="G51" s="115" t="s">
        <v>182</v>
      </c>
      <c r="H51" s="105">
        <v>41165</v>
      </c>
      <c r="I51" s="105">
        <v>41258</v>
      </c>
      <c r="J51" s="99" t="s">
        <v>96</v>
      </c>
      <c r="K51" s="90">
        <f t="shared" si="0"/>
        <v>3.1</v>
      </c>
      <c r="L51" s="99"/>
      <c r="M51" s="90">
        <v>580</v>
      </c>
      <c r="N51" s="90" t="s">
        <v>182</v>
      </c>
      <c r="O51" s="27">
        <v>437799235</v>
      </c>
      <c r="P51" s="27">
        <v>2</v>
      </c>
      <c r="Q51" s="116"/>
      <c r="R51" s="100"/>
      <c r="S51" s="100"/>
      <c r="T51" s="100"/>
      <c r="U51" s="100"/>
      <c r="V51" s="100"/>
      <c r="W51" s="100"/>
      <c r="X51" s="100"/>
      <c r="Y51" s="100"/>
      <c r="Z51" s="100"/>
    </row>
    <row r="52" spans="1:26" s="101" customFormat="1" ht="30" x14ac:dyDescent="0.25">
      <c r="A52" s="47"/>
      <c r="B52" s="102" t="s">
        <v>258</v>
      </c>
      <c r="C52" s="102" t="s">
        <v>258</v>
      </c>
      <c r="D52" s="102" t="s">
        <v>189</v>
      </c>
      <c r="E52" s="124" t="s">
        <v>297</v>
      </c>
      <c r="F52" s="98" t="s">
        <v>95</v>
      </c>
      <c r="G52" s="115" t="s">
        <v>182</v>
      </c>
      <c r="H52" s="105">
        <v>41551</v>
      </c>
      <c r="I52" s="105">
        <v>41912</v>
      </c>
      <c r="J52" s="99" t="s">
        <v>96</v>
      </c>
      <c r="K52" s="90">
        <f t="shared" si="0"/>
        <v>12.033333333333333</v>
      </c>
      <c r="L52" s="99"/>
      <c r="M52" s="90">
        <v>580</v>
      </c>
      <c r="N52" s="90" t="s">
        <v>182</v>
      </c>
      <c r="O52" s="27">
        <v>2005926769</v>
      </c>
      <c r="P52" s="27">
        <v>1</v>
      </c>
      <c r="Q52" s="116" t="s">
        <v>462</v>
      </c>
      <c r="R52" s="100"/>
      <c r="S52" s="100"/>
      <c r="T52" s="100"/>
      <c r="U52" s="100"/>
      <c r="V52" s="100"/>
      <c r="W52" s="100"/>
      <c r="X52" s="100"/>
      <c r="Y52" s="100"/>
      <c r="Z52" s="100"/>
    </row>
    <row r="53" spans="1:26" s="101" customFormat="1" x14ac:dyDescent="0.25">
      <c r="A53" s="47"/>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c r="B54" s="50" t="s">
        <v>16</v>
      </c>
      <c r="C54" s="103"/>
      <c r="D54" s="102"/>
      <c r="E54" s="97"/>
      <c r="F54" s="98"/>
      <c r="G54" s="98"/>
      <c r="H54" s="98"/>
      <c r="I54" s="99"/>
      <c r="J54" s="99"/>
      <c r="K54" s="114">
        <f>SUM(K49:K53)</f>
        <v>26.566666666666666</v>
      </c>
      <c r="L54" s="104">
        <f>SUM(L49:L53)</f>
        <v>0</v>
      </c>
      <c r="M54" s="114">
        <f>SUM(M49:M53)</f>
        <v>2572</v>
      </c>
      <c r="N54" s="104">
        <f>SUM(N49:N53)</f>
        <v>0</v>
      </c>
      <c r="O54" s="27"/>
      <c r="P54" s="27"/>
      <c r="Q54" s="117"/>
    </row>
    <row r="55" spans="1:26" s="30" customFormat="1" x14ac:dyDescent="0.25">
      <c r="E55" s="31"/>
    </row>
    <row r="56" spans="1:26" s="30" customFormat="1" x14ac:dyDescent="0.25">
      <c r="B56" s="434" t="s">
        <v>28</v>
      </c>
      <c r="C56" s="498" t="s">
        <v>27</v>
      </c>
      <c r="D56" s="436" t="s">
        <v>34</v>
      </c>
      <c r="E56" s="436"/>
    </row>
    <row r="57" spans="1:26" s="30" customFormat="1" x14ac:dyDescent="0.25">
      <c r="B57" s="435"/>
      <c r="C57" s="499"/>
      <c r="D57" s="136" t="s">
        <v>23</v>
      </c>
      <c r="E57" s="62" t="s">
        <v>24</v>
      </c>
    </row>
    <row r="58" spans="1:26" s="30" customFormat="1" ht="30.6" customHeight="1" x14ac:dyDescent="0.25">
      <c r="B58" s="59" t="s">
        <v>21</v>
      </c>
      <c r="C58" s="156">
        <f>+K54</f>
        <v>26.566666666666666</v>
      </c>
      <c r="D58" s="58" t="s">
        <v>110</v>
      </c>
      <c r="E58" s="58"/>
      <c r="F58" s="32"/>
      <c r="G58" s="32"/>
      <c r="H58" s="32"/>
      <c r="I58" s="32"/>
      <c r="J58" s="32"/>
      <c r="K58" s="32"/>
      <c r="L58" s="32"/>
      <c r="M58" s="32"/>
    </row>
    <row r="59" spans="1:26" s="30" customFormat="1" ht="30" customHeight="1" x14ac:dyDescent="0.25">
      <c r="B59" s="59" t="s">
        <v>25</v>
      </c>
      <c r="C59" s="60">
        <f>+M54</f>
        <v>2572</v>
      </c>
      <c r="D59" s="58" t="s">
        <v>110</v>
      </c>
      <c r="E59" s="58"/>
    </row>
    <row r="60" spans="1:26" s="30" customFormat="1" x14ac:dyDescent="0.25">
      <c r="B60" s="33"/>
      <c r="C60" s="455"/>
      <c r="D60" s="455"/>
      <c r="E60" s="455"/>
      <c r="F60" s="455"/>
      <c r="G60" s="455"/>
      <c r="H60" s="455"/>
      <c r="I60" s="455"/>
      <c r="J60" s="455"/>
      <c r="K60" s="455"/>
      <c r="L60" s="455"/>
      <c r="M60" s="455"/>
      <c r="N60" s="455"/>
    </row>
    <row r="61" spans="1:26" ht="28.15" customHeight="1" thickBot="1" x14ac:dyDescent="0.3"/>
    <row r="62" spans="1:26" ht="27" thickBot="1" x14ac:dyDescent="0.3">
      <c r="B62" s="456" t="s">
        <v>66</v>
      </c>
      <c r="C62" s="456"/>
      <c r="D62" s="456"/>
      <c r="E62" s="456"/>
      <c r="F62" s="456"/>
      <c r="G62" s="456"/>
      <c r="H62" s="456"/>
      <c r="I62" s="456"/>
      <c r="J62" s="456"/>
      <c r="K62" s="456"/>
      <c r="L62" s="456"/>
      <c r="M62" s="456"/>
      <c r="N62" s="456"/>
    </row>
    <row r="65" spans="2:17" ht="131.25" customHeight="1" x14ac:dyDescent="0.25">
      <c r="B65" s="108" t="s">
        <v>108</v>
      </c>
      <c r="C65" s="68" t="s">
        <v>2</v>
      </c>
      <c r="D65" s="68" t="s">
        <v>68</v>
      </c>
      <c r="E65" s="68" t="s">
        <v>67</v>
      </c>
      <c r="F65" s="68" t="s">
        <v>69</v>
      </c>
      <c r="G65" s="68" t="s">
        <v>70</v>
      </c>
      <c r="H65" s="68" t="s">
        <v>71</v>
      </c>
      <c r="I65" s="68" t="s">
        <v>72</v>
      </c>
      <c r="J65" s="68" t="s">
        <v>73</v>
      </c>
      <c r="K65" s="68" t="s">
        <v>74</v>
      </c>
      <c r="L65" s="68" t="s">
        <v>75</v>
      </c>
      <c r="M65" s="84" t="s">
        <v>76</v>
      </c>
      <c r="N65" s="84" t="s">
        <v>77</v>
      </c>
      <c r="O65" s="452" t="s">
        <v>3</v>
      </c>
      <c r="P65" s="454"/>
      <c r="Q65" s="68" t="s">
        <v>18</v>
      </c>
    </row>
    <row r="66" spans="2:17" ht="39" customHeight="1" x14ac:dyDescent="0.25">
      <c r="B66" s="3" t="s">
        <v>262</v>
      </c>
      <c r="C66" s="3" t="s">
        <v>114</v>
      </c>
      <c r="D66" s="86" t="s">
        <v>298</v>
      </c>
      <c r="E66" s="5">
        <v>400</v>
      </c>
      <c r="F66" s="4" t="s">
        <v>95</v>
      </c>
      <c r="G66" s="4" t="s">
        <v>263</v>
      </c>
      <c r="H66" s="4" t="s">
        <v>182</v>
      </c>
      <c r="I66" s="85" t="s">
        <v>182</v>
      </c>
      <c r="J66" s="85" t="s">
        <v>95</v>
      </c>
      <c r="K66" s="109" t="s">
        <v>95</v>
      </c>
      <c r="L66" s="109" t="s">
        <v>95</v>
      </c>
      <c r="M66" s="109" t="s">
        <v>95</v>
      </c>
      <c r="N66" s="109" t="s">
        <v>95</v>
      </c>
      <c r="O66" s="461"/>
      <c r="P66" s="462"/>
      <c r="Q66" s="109" t="s">
        <v>95</v>
      </c>
    </row>
    <row r="67" spans="2:17" ht="39" customHeight="1" x14ac:dyDescent="0.25">
      <c r="B67" s="3" t="s">
        <v>301</v>
      </c>
      <c r="C67" s="3" t="s">
        <v>114</v>
      </c>
      <c r="D67" s="86" t="s">
        <v>302</v>
      </c>
      <c r="E67" s="5">
        <v>80</v>
      </c>
      <c r="F67" s="4" t="s">
        <v>95</v>
      </c>
      <c r="G67" s="4" t="s">
        <v>182</v>
      </c>
      <c r="H67" s="4" t="s">
        <v>182</v>
      </c>
      <c r="I67" s="85" t="s">
        <v>182</v>
      </c>
      <c r="J67" s="85" t="s">
        <v>95</v>
      </c>
      <c r="K67" s="109" t="s">
        <v>95</v>
      </c>
      <c r="L67" s="109" t="s">
        <v>95</v>
      </c>
      <c r="M67" s="109" t="s">
        <v>95</v>
      </c>
      <c r="N67" s="109" t="s">
        <v>206</v>
      </c>
      <c r="O67" s="142"/>
      <c r="P67" s="143"/>
      <c r="Q67" s="109" t="s">
        <v>95</v>
      </c>
    </row>
    <row r="68" spans="2:17" ht="30" customHeight="1" x14ac:dyDescent="0.25">
      <c r="B68" s="3" t="s">
        <v>300</v>
      </c>
      <c r="C68" s="3" t="s">
        <v>114</v>
      </c>
      <c r="D68" s="86" t="s">
        <v>299</v>
      </c>
      <c r="E68" s="5">
        <v>100</v>
      </c>
      <c r="F68" s="4" t="s">
        <v>95</v>
      </c>
      <c r="G68" s="4" t="s">
        <v>95</v>
      </c>
      <c r="H68" s="4" t="s">
        <v>95</v>
      </c>
      <c r="I68" s="85" t="s">
        <v>182</v>
      </c>
      <c r="J68" s="85" t="s">
        <v>95</v>
      </c>
      <c r="K68" s="109" t="s">
        <v>95</v>
      </c>
      <c r="L68" s="109" t="s">
        <v>95</v>
      </c>
      <c r="M68" s="109" t="s">
        <v>95</v>
      </c>
      <c r="N68" s="109" t="s">
        <v>206</v>
      </c>
      <c r="O68" s="457"/>
      <c r="P68" s="458"/>
      <c r="Q68" s="109" t="s">
        <v>95</v>
      </c>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109"/>
      <c r="C72" s="109"/>
      <c r="D72" s="109"/>
      <c r="E72" s="109"/>
      <c r="F72" s="109"/>
      <c r="G72" s="109"/>
      <c r="H72" s="109"/>
      <c r="I72" s="109"/>
      <c r="J72" s="109"/>
      <c r="K72" s="109"/>
      <c r="L72" s="109"/>
      <c r="M72" s="109"/>
      <c r="N72" s="109"/>
      <c r="O72" s="457"/>
      <c r="P72" s="458"/>
      <c r="Q72" s="109"/>
    </row>
    <row r="73" spans="2:17" x14ac:dyDescent="0.25">
      <c r="B73" s="9" t="s">
        <v>1</v>
      </c>
    </row>
    <row r="74" spans="2:17" x14ac:dyDescent="0.25">
      <c r="B74" s="9" t="s">
        <v>37</v>
      </c>
    </row>
    <row r="75" spans="2:17" x14ac:dyDescent="0.25">
      <c r="B75" s="9" t="s">
        <v>60</v>
      </c>
    </row>
    <row r="77" spans="2:17" ht="15.75" thickBot="1" x14ac:dyDescent="0.3"/>
    <row r="78" spans="2:17" ht="27" thickBot="1" x14ac:dyDescent="0.3">
      <c r="B78" s="449" t="s">
        <v>38</v>
      </c>
      <c r="C78" s="450"/>
      <c r="D78" s="450"/>
      <c r="E78" s="450"/>
      <c r="F78" s="450"/>
      <c r="G78" s="450"/>
      <c r="H78" s="450"/>
      <c r="I78" s="450"/>
      <c r="J78" s="450"/>
      <c r="K78" s="450"/>
      <c r="L78" s="450"/>
      <c r="M78" s="450"/>
      <c r="N78" s="451"/>
    </row>
    <row r="83" spans="2:17" ht="107.25" customHeight="1" x14ac:dyDescent="0.25">
      <c r="B83" s="108" t="s">
        <v>0</v>
      </c>
      <c r="C83" s="108" t="s">
        <v>39</v>
      </c>
      <c r="D83" s="108" t="s">
        <v>40</v>
      </c>
      <c r="E83" s="108" t="s">
        <v>78</v>
      </c>
      <c r="F83" s="108" t="s">
        <v>80</v>
      </c>
      <c r="G83" s="108" t="s">
        <v>81</v>
      </c>
      <c r="H83" s="108" t="s">
        <v>82</v>
      </c>
      <c r="I83" s="108" t="s">
        <v>79</v>
      </c>
      <c r="J83" s="452" t="s">
        <v>83</v>
      </c>
      <c r="K83" s="453"/>
      <c r="L83" s="454"/>
      <c r="M83" s="108" t="s">
        <v>84</v>
      </c>
      <c r="N83" s="108" t="s">
        <v>41</v>
      </c>
      <c r="O83" s="108" t="s">
        <v>42</v>
      </c>
      <c r="P83" s="452" t="s">
        <v>3</v>
      </c>
      <c r="Q83" s="454"/>
    </row>
    <row r="84" spans="2:17" ht="111.75" customHeight="1" x14ac:dyDescent="0.25">
      <c r="B84" s="128" t="s">
        <v>160</v>
      </c>
      <c r="C84" s="128">
        <v>1</v>
      </c>
      <c r="D84" s="3" t="s">
        <v>303</v>
      </c>
      <c r="E84" s="3">
        <v>32875533</v>
      </c>
      <c r="F84" s="128" t="s">
        <v>308</v>
      </c>
      <c r="G84" s="128" t="s">
        <v>304</v>
      </c>
      <c r="H84" s="125">
        <v>40529</v>
      </c>
      <c r="I84" s="5"/>
      <c r="J84" s="128" t="s">
        <v>267</v>
      </c>
      <c r="K84" s="86" t="s">
        <v>269</v>
      </c>
      <c r="L84" s="86" t="s">
        <v>305</v>
      </c>
      <c r="M84" s="109" t="s">
        <v>95</v>
      </c>
      <c r="N84" s="109" t="s">
        <v>95</v>
      </c>
      <c r="O84" s="109" t="s">
        <v>95</v>
      </c>
      <c r="P84" s="463"/>
      <c r="Q84" s="463"/>
    </row>
    <row r="85" spans="2:17" ht="100.5" customHeight="1" x14ac:dyDescent="0.25">
      <c r="B85" s="128" t="s">
        <v>160</v>
      </c>
      <c r="C85" s="128">
        <v>1</v>
      </c>
      <c r="D85" s="3" t="s">
        <v>306</v>
      </c>
      <c r="E85" s="3">
        <v>32822198</v>
      </c>
      <c r="F85" s="128" t="s">
        <v>308</v>
      </c>
      <c r="G85" s="128" t="s">
        <v>307</v>
      </c>
      <c r="H85" s="125">
        <v>37127</v>
      </c>
      <c r="I85" s="5"/>
      <c r="J85" s="128" t="s">
        <v>267</v>
      </c>
      <c r="K85" s="86" t="s">
        <v>269</v>
      </c>
      <c r="L85" s="86" t="s">
        <v>305</v>
      </c>
      <c r="M85" s="109" t="s">
        <v>95</v>
      </c>
      <c r="N85" s="109" t="s">
        <v>95</v>
      </c>
      <c r="O85" s="109" t="s">
        <v>95</v>
      </c>
      <c r="P85" s="463"/>
      <c r="Q85" s="463"/>
    </row>
    <row r="86" spans="2:17" ht="111" customHeight="1" x14ac:dyDescent="0.25">
      <c r="B86" s="128" t="s">
        <v>160</v>
      </c>
      <c r="C86" s="128">
        <v>1</v>
      </c>
      <c r="D86" s="3" t="s">
        <v>259</v>
      </c>
      <c r="E86" s="3">
        <v>55249497</v>
      </c>
      <c r="F86" s="128" t="s">
        <v>309</v>
      </c>
      <c r="G86" s="128" t="s">
        <v>274</v>
      </c>
      <c r="H86" s="125">
        <v>39354</v>
      </c>
      <c r="I86" s="5"/>
      <c r="J86" s="128" t="s">
        <v>267</v>
      </c>
      <c r="K86" s="86" t="s">
        <v>269</v>
      </c>
      <c r="L86" s="86" t="s">
        <v>305</v>
      </c>
      <c r="M86" s="109" t="s">
        <v>95</v>
      </c>
      <c r="N86" s="109" t="s">
        <v>95</v>
      </c>
      <c r="O86" s="109" t="s">
        <v>95</v>
      </c>
      <c r="P86" s="463"/>
      <c r="Q86" s="463"/>
    </row>
    <row r="87" spans="2:17" ht="111" customHeight="1" x14ac:dyDescent="0.25">
      <c r="B87" s="128" t="s">
        <v>220</v>
      </c>
      <c r="C87" s="128">
        <v>1</v>
      </c>
      <c r="D87" s="3" t="s">
        <v>310</v>
      </c>
      <c r="E87" s="3">
        <v>1048272450</v>
      </c>
      <c r="F87" s="128" t="s">
        <v>213</v>
      </c>
      <c r="G87" s="128" t="s">
        <v>311</v>
      </c>
      <c r="H87" s="125">
        <v>41782</v>
      </c>
      <c r="I87" s="5"/>
      <c r="J87" s="128" t="s">
        <v>267</v>
      </c>
      <c r="K87" s="86" t="s">
        <v>269</v>
      </c>
      <c r="L87" s="86" t="s">
        <v>315</v>
      </c>
      <c r="M87" s="109" t="s">
        <v>95</v>
      </c>
      <c r="N87" s="109" t="s">
        <v>95</v>
      </c>
      <c r="O87" s="109" t="s">
        <v>95</v>
      </c>
      <c r="P87" s="463"/>
      <c r="Q87" s="463"/>
    </row>
    <row r="88" spans="2:17" ht="115.5" customHeight="1" x14ac:dyDescent="0.25">
      <c r="B88" s="128" t="s">
        <v>220</v>
      </c>
      <c r="C88" s="128">
        <v>1</v>
      </c>
      <c r="D88" s="3" t="s">
        <v>312</v>
      </c>
      <c r="E88" s="3">
        <v>1129577952</v>
      </c>
      <c r="F88" s="3" t="s">
        <v>213</v>
      </c>
      <c r="G88" s="3" t="s">
        <v>313</v>
      </c>
      <c r="H88" s="125">
        <v>40025</v>
      </c>
      <c r="I88" s="5"/>
      <c r="J88" s="128" t="s">
        <v>267</v>
      </c>
      <c r="K88" s="86" t="s">
        <v>269</v>
      </c>
      <c r="L88" s="86" t="s">
        <v>315</v>
      </c>
      <c r="M88" s="109" t="s">
        <v>95</v>
      </c>
      <c r="N88" s="109" t="s">
        <v>95</v>
      </c>
      <c r="O88" s="109" t="s">
        <v>95</v>
      </c>
      <c r="P88" s="460"/>
      <c r="Q88" s="460"/>
    </row>
    <row r="89" spans="2:17" ht="105" customHeight="1" x14ac:dyDescent="0.25">
      <c r="B89" s="128" t="s">
        <v>220</v>
      </c>
      <c r="C89" s="128">
        <v>1</v>
      </c>
      <c r="D89" s="3" t="s">
        <v>314</v>
      </c>
      <c r="E89" s="3">
        <v>1045677159</v>
      </c>
      <c r="F89" s="3" t="s">
        <v>213</v>
      </c>
      <c r="G89" s="3" t="s">
        <v>313</v>
      </c>
      <c r="H89" s="125">
        <v>40935</v>
      </c>
      <c r="I89" s="5"/>
      <c r="J89" s="128" t="s">
        <v>267</v>
      </c>
      <c r="K89" s="86" t="s">
        <v>269</v>
      </c>
      <c r="L89" s="86" t="s">
        <v>315</v>
      </c>
      <c r="M89" s="109" t="s">
        <v>95</v>
      </c>
      <c r="N89" s="109" t="s">
        <v>95</v>
      </c>
      <c r="O89" s="109" t="s">
        <v>95</v>
      </c>
      <c r="P89" s="460"/>
      <c r="Q89" s="460"/>
    </row>
    <row r="91" spans="2:17" ht="15.75" thickBot="1" x14ac:dyDescent="0.3"/>
    <row r="92" spans="2:17" ht="27" thickBot="1" x14ac:dyDescent="0.3">
      <c r="B92" s="449" t="s">
        <v>44</v>
      </c>
      <c r="C92" s="450"/>
      <c r="D92" s="450"/>
      <c r="E92" s="450"/>
      <c r="F92" s="450"/>
      <c r="G92" s="450"/>
      <c r="H92" s="450"/>
      <c r="I92" s="450"/>
      <c r="J92" s="450"/>
      <c r="K92" s="450"/>
      <c r="L92" s="450"/>
      <c r="M92" s="450"/>
      <c r="N92" s="451"/>
    </row>
    <row r="95" spans="2:17" ht="46.15" customHeight="1" x14ac:dyDescent="0.25">
      <c r="B95" s="68" t="s">
        <v>33</v>
      </c>
      <c r="C95" s="68" t="s">
        <v>45</v>
      </c>
      <c r="D95" s="452" t="s">
        <v>3</v>
      </c>
      <c r="E95" s="454"/>
    </row>
    <row r="96" spans="2:17" ht="46.9" customHeight="1" x14ac:dyDescent="0.25">
      <c r="B96" s="69" t="s">
        <v>85</v>
      </c>
      <c r="C96" s="109" t="s">
        <v>95</v>
      </c>
      <c r="D96" s="463"/>
      <c r="E96" s="463"/>
    </row>
    <row r="99" spans="1:26" ht="26.25" x14ac:dyDescent="0.25">
      <c r="B99" s="437" t="s">
        <v>62</v>
      </c>
      <c r="C99" s="438"/>
      <c r="D99" s="438"/>
      <c r="E99" s="438"/>
      <c r="F99" s="438"/>
      <c r="G99" s="438"/>
      <c r="H99" s="438"/>
      <c r="I99" s="438"/>
      <c r="J99" s="438"/>
      <c r="K99" s="438"/>
      <c r="L99" s="438"/>
      <c r="M99" s="438"/>
      <c r="N99" s="438"/>
      <c r="O99" s="438"/>
      <c r="P99" s="438"/>
    </row>
    <row r="101" spans="1:26" ht="15.75" thickBot="1" x14ac:dyDescent="0.3"/>
    <row r="102" spans="1:26" ht="27" thickBot="1" x14ac:dyDescent="0.3">
      <c r="B102" s="449" t="s">
        <v>52</v>
      </c>
      <c r="C102" s="450"/>
      <c r="D102" s="450"/>
      <c r="E102" s="450"/>
      <c r="F102" s="450"/>
      <c r="G102" s="450"/>
      <c r="H102" s="450"/>
      <c r="I102" s="450"/>
      <c r="J102" s="450"/>
      <c r="K102" s="450"/>
      <c r="L102" s="450"/>
      <c r="M102" s="450"/>
      <c r="N102" s="451"/>
    </row>
    <row r="104" spans="1:26" ht="15.75" thickBot="1" x14ac:dyDescent="0.3">
      <c r="M104" s="65"/>
      <c r="N104" s="65"/>
    </row>
    <row r="105" spans="1:26" s="95" customFormat="1" ht="109.5" customHeight="1" x14ac:dyDescent="0.25">
      <c r="B105" s="106" t="s">
        <v>104</v>
      </c>
      <c r="C105" s="106" t="s">
        <v>105</v>
      </c>
      <c r="D105" s="106" t="s">
        <v>106</v>
      </c>
      <c r="E105" s="106" t="s">
        <v>43</v>
      </c>
      <c r="F105" s="106" t="s">
        <v>22</v>
      </c>
      <c r="G105" s="106" t="s">
        <v>65</v>
      </c>
      <c r="H105" s="106" t="s">
        <v>17</v>
      </c>
      <c r="I105" s="106" t="s">
        <v>10</v>
      </c>
      <c r="J105" s="106" t="s">
        <v>31</v>
      </c>
      <c r="K105" s="106" t="s">
        <v>59</v>
      </c>
      <c r="L105" s="106" t="s">
        <v>20</v>
      </c>
      <c r="M105" s="91" t="s">
        <v>26</v>
      </c>
      <c r="N105" s="106" t="s">
        <v>107</v>
      </c>
      <c r="O105" s="106" t="s">
        <v>36</v>
      </c>
      <c r="P105" s="107" t="s">
        <v>11</v>
      </c>
      <c r="Q105" s="107" t="s">
        <v>19</v>
      </c>
    </row>
    <row r="106" spans="1:26" s="101" customFormat="1" ht="30" x14ac:dyDescent="0.25">
      <c r="A106" s="47">
        <v>1</v>
      </c>
      <c r="B106" s="103" t="s">
        <v>258</v>
      </c>
      <c r="C106" s="103" t="s">
        <v>258</v>
      </c>
      <c r="D106" s="102" t="s">
        <v>260</v>
      </c>
      <c r="E106" s="155">
        <v>2130471</v>
      </c>
      <c r="F106" s="98" t="s">
        <v>95</v>
      </c>
      <c r="G106" s="98" t="s">
        <v>182</v>
      </c>
      <c r="H106" s="105">
        <v>41348</v>
      </c>
      <c r="I106" s="99">
        <v>41453</v>
      </c>
      <c r="J106" s="99" t="s">
        <v>96</v>
      </c>
      <c r="K106" s="155">
        <f>(I106-H106)/30</f>
        <v>3.5</v>
      </c>
      <c r="L106" s="99"/>
      <c r="M106" s="90">
        <v>580</v>
      </c>
      <c r="N106" s="90" t="s">
        <v>182</v>
      </c>
      <c r="O106" s="27">
        <v>492669806</v>
      </c>
      <c r="P106" s="27">
        <v>2</v>
      </c>
      <c r="Q106" s="116"/>
      <c r="R106" s="100"/>
      <c r="S106" s="100"/>
      <c r="T106" s="100"/>
      <c r="U106" s="100"/>
      <c r="V106" s="100"/>
      <c r="W106" s="100"/>
      <c r="X106" s="100"/>
      <c r="Y106" s="100"/>
      <c r="Z106" s="100"/>
    </row>
    <row r="107" spans="1:26" s="101" customFormat="1" ht="30" x14ac:dyDescent="0.25">
      <c r="A107" s="47">
        <v>2</v>
      </c>
      <c r="B107" s="103" t="s">
        <v>258</v>
      </c>
      <c r="C107" s="103" t="s">
        <v>258</v>
      </c>
      <c r="D107" s="102" t="s">
        <v>260</v>
      </c>
      <c r="E107" s="155">
        <v>2111370</v>
      </c>
      <c r="F107" s="98" t="s">
        <v>95</v>
      </c>
      <c r="G107" s="98" t="s">
        <v>182</v>
      </c>
      <c r="H107" s="105">
        <v>40774</v>
      </c>
      <c r="I107" s="99">
        <v>40936</v>
      </c>
      <c r="J107" s="99" t="s">
        <v>96</v>
      </c>
      <c r="K107" s="155">
        <f t="shared" ref="K107:K110" si="1">(I107-H107)/30</f>
        <v>5.4</v>
      </c>
      <c r="L107" s="99"/>
      <c r="M107" s="90">
        <v>250</v>
      </c>
      <c r="N107" s="90" t="s">
        <v>182</v>
      </c>
      <c r="O107" s="27">
        <v>231946650</v>
      </c>
      <c r="P107" s="27">
        <v>1</v>
      </c>
      <c r="Q107" s="116"/>
      <c r="R107" s="100"/>
      <c r="S107" s="100"/>
      <c r="T107" s="100"/>
      <c r="U107" s="100"/>
      <c r="V107" s="100"/>
      <c r="W107" s="100"/>
      <c r="X107" s="100"/>
      <c r="Y107" s="100"/>
      <c r="Z107" s="100"/>
    </row>
    <row r="108" spans="1:26" s="101" customFormat="1" ht="30" x14ac:dyDescent="0.25">
      <c r="A108" s="47">
        <f t="shared" ref="A108:A112" si="2">+A107+1</f>
        <v>3</v>
      </c>
      <c r="B108" s="103" t="s">
        <v>258</v>
      </c>
      <c r="C108" s="103" t="s">
        <v>258</v>
      </c>
      <c r="D108" s="102" t="s">
        <v>260</v>
      </c>
      <c r="E108" s="124">
        <v>2112068</v>
      </c>
      <c r="F108" s="98" t="s">
        <v>95</v>
      </c>
      <c r="G108" s="98" t="s">
        <v>182</v>
      </c>
      <c r="H108" s="105">
        <v>40884</v>
      </c>
      <c r="I108" s="99">
        <v>41036</v>
      </c>
      <c r="J108" s="99" t="s">
        <v>96</v>
      </c>
      <c r="K108" s="157">
        <f t="shared" si="1"/>
        <v>5.0666666666666664</v>
      </c>
      <c r="L108" s="99"/>
      <c r="M108" s="90">
        <v>129</v>
      </c>
      <c r="N108" s="90" t="s">
        <v>182</v>
      </c>
      <c r="O108" s="27">
        <v>106386197</v>
      </c>
      <c r="P108" s="27">
        <v>1</v>
      </c>
      <c r="Q108" s="116"/>
      <c r="R108" s="100"/>
      <c r="S108" s="100"/>
      <c r="T108" s="100"/>
      <c r="U108" s="100"/>
      <c r="V108" s="100"/>
      <c r="W108" s="100"/>
      <c r="X108" s="100"/>
      <c r="Y108" s="100"/>
      <c r="Z108" s="100"/>
    </row>
    <row r="109" spans="1:26" s="101" customFormat="1" ht="30" x14ac:dyDescent="0.25">
      <c r="A109" s="47"/>
      <c r="B109" s="103" t="s">
        <v>258</v>
      </c>
      <c r="C109" s="103" t="s">
        <v>258</v>
      </c>
      <c r="D109" s="102" t="s">
        <v>287</v>
      </c>
      <c r="E109" s="124" t="s">
        <v>316</v>
      </c>
      <c r="F109" s="98" t="s">
        <v>95</v>
      </c>
      <c r="G109" s="98" t="s">
        <v>182</v>
      </c>
      <c r="H109" s="105">
        <v>41690</v>
      </c>
      <c r="I109" s="99">
        <v>41912</v>
      </c>
      <c r="J109" s="99" t="s">
        <v>96</v>
      </c>
      <c r="K109" s="157">
        <f t="shared" si="1"/>
        <v>7.4</v>
      </c>
      <c r="L109" s="99"/>
      <c r="M109" s="90">
        <v>178</v>
      </c>
      <c r="N109" s="90" t="s">
        <v>182</v>
      </c>
      <c r="O109" s="27">
        <v>1233900000</v>
      </c>
      <c r="P109" s="27">
        <v>1</v>
      </c>
      <c r="Q109" s="116" t="s">
        <v>463</v>
      </c>
      <c r="R109" s="100"/>
      <c r="S109" s="100"/>
      <c r="T109" s="100"/>
      <c r="U109" s="100"/>
      <c r="V109" s="100"/>
      <c r="W109" s="100"/>
      <c r="X109" s="100"/>
      <c r="Y109" s="100"/>
      <c r="Z109" s="100"/>
    </row>
    <row r="110" spans="1:26" s="101" customFormat="1" ht="30" x14ac:dyDescent="0.25">
      <c r="A110" s="47">
        <f>+A108+1</f>
        <v>4</v>
      </c>
      <c r="B110" s="103" t="s">
        <v>258</v>
      </c>
      <c r="C110" s="103" t="s">
        <v>258</v>
      </c>
      <c r="D110" s="102" t="s">
        <v>260</v>
      </c>
      <c r="E110" s="155">
        <v>2122556</v>
      </c>
      <c r="F110" s="98" t="s">
        <v>95</v>
      </c>
      <c r="G110" s="98" t="s">
        <v>182</v>
      </c>
      <c r="H110" s="105">
        <v>41151</v>
      </c>
      <c r="I110" s="99">
        <v>41258</v>
      </c>
      <c r="J110" s="99" t="s">
        <v>96</v>
      </c>
      <c r="K110" s="157">
        <f t="shared" si="1"/>
        <v>3.5666666666666669</v>
      </c>
      <c r="L110" s="99"/>
      <c r="M110" s="90">
        <v>129</v>
      </c>
      <c r="N110" s="90" t="s">
        <v>182</v>
      </c>
      <c r="O110" s="27">
        <v>128448947</v>
      </c>
      <c r="P110" s="27">
        <v>2</v>
      </c>
      <c r="Q110" s="116"/>
      <c r="R110" s="100"/>
      <c r="S110" s="100"/>
      <c r="T110" s="100"/>
      <c r="U110" s="100"/>
      <c r="V110" s="100"/>
      <c r="W110" s="100"/>
      <c r="X110" s="100"/>
      <c r="Y110" s="100"/>
      <c r="Z110" s="100"/>
    </row>
    <row r="111" spans="1:26" s="101" customFormat="1" x14ac:dyDescent="0.25">
      <c r="A111" s="47">
        <f t="shared" si="2"/>
        <v>5</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6</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58">
        <f>SUM(K106:K112)</f>
        <v>24.933333333333334</v>
      </c>
      <c r="L113" s="104">
        <f>SUM(L106:L112)</f>
        <v>0</v>
      </c>
      <c r="M113" s="114">
        <f>SUM(M106:M112)</f>
        <v>1266</v>
      </c>
      <c r="N113" s="104">
        <f>SUM(N106:N112)</f>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159">
        <f>+K113</f>
        <v>24.933333333333334</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f>+D119+D120+D121</f>
        <v>40</v>
      </c>
    </row>
    <row r="120" spans="1:17" x14ac:dyDescent="0.25">
      <c r="B120" s="67" t="s">
        <v>87</v>
      </c>
      <c r="C120" s="57">
        <v>30</v>
      </c>
      <c r="D120" s="134">
        <v>0</v>
      </c>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s="30" customFormat="1" ht="102.75" customHeight="1" x14ac:dyDescent="0.25">
      <c r="B127" s="160" t="s">
        <v>130</v>
      </c>
      <c r="C127" s="160">
        <v>1</v>
      </c>
      <c r="D127" s="161" t="s">
        <v>272</v>
      </c>
      <c r="E127" s="161">
        <v>22549208</v>
      </c>
      <c r="F127" s="160" t="s">
        <v>273</v>
      </c>
      <c r="G127" s="160" t="s">
        <v>274</v>
      </c>
      <c r="H127" s="162">
        <v>39501</v>
      </c>
      <c r="I127" s="131"/>
      <c r="J127" s="86" t="s">
        <v>267</v>
      </c>
      <c r="K127" s="86" t="s">
        <v>275</v>
      </c>
      <c r="L127" s="86" t="s">
        <v>247</v>
      </c>
      <c r="M127" s="161" t="s">
        <v>95</v>
      </c>
      <c r="N127" s="161" t="s">
        <v>95</v>
      </c>
      <c r="O127" s="161" t="s">
        <v>95</v>
      </c>
      <c r="P127" s="497"/>
      <c r="Q127" s="497"/>
    </row>
    <row r="128" spans="1:17" s="30" customFormat="1" ht="100.5" customHeight="1" x14ac:dyDescent="0.25">
      <c r="B128" s="86" t="s">
        <v>92</v>
      </c>
      <c r="C128" s="163">
        <v>1</v>
      </c>
      <c r="D128" s="57" t="s">
        <v>276</v>
      </c>
      <c r="E128" s="57">
        <v>32833988</v>
      </c>
      <c r="F128" s="164" t="s">
        <v>277</v>
      </c>
      <c r="G128" s="164" t="s">
        <v>278</v>
      </c>
      <c r="H128" s="165">
        <v>37965</v>
      </c>
      <c r="I128" s="5"/>
      <c r="J128" s="86" t="s">
        <v>267</v>
      </c>
      <c r="K128" s="86" t="s">
        <v>275</v>
      </c>
      <c r="L128" s="86" t="s">
        <v>279</v>
      </c>
      <c r="M128" s="57" t="s">
        <v>95</v>
      </c>
      <c r="N128" s="57" t="s">
        <v>95</v>
      </c>
      <c r="O128" s="57" t="s">
        <v>95</v>
      </c>
      <c r="P128" s="494"/>
      <c r="Q128" s="495"/>
    </row>
    <row r="129" spans="2:17" s="30" customFormat="1" ht="69.75" customHeight="1" x14ac:dyDescent="0.25">
      <c r="B129" s="86" t="s">
        <v>93</v>
      </c>
      <c r="C129" s="163">
        <v>1</v>
      </c>
      <c r="D129" s="57" t="s">
        <v>280</v>
      </c>
      <c r="E129" s="57">
        <v>32754103</v>
      </c>
      <c r="F129" s="57" t="s">
        <v>128</v>
      </c>
      <c r="G129" s="58" t="s">
        <v>281</v>
      </c>
      <c r="H129" s="165">
        <v>36367</v>
      </c>
      <c r="I129" s="57"/>
      <c r="J129" s="86" t="s">
        <v>267</v>
      </c>
      <c r="K129" s="86" t="s">
        <v>275</v>
      </c>
      <c r="L129" s="86" t="s">
        <v>282</v>
      </c>
      <c r="M129" s="57" t="s">
        <v>95</v>
      </c>
      <c r="N129" s="57" t="s">
        <v>95</v>
      </c>
      <c r="O129" s="57" t="s">
        <v>95</v>
      </c>
      <c r="P129" s="496"/>
      <c r="Q129" s="496"/>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34">
        <v>25</v>
      </c>
      <c r="E134" s="134">
        <v>25</v>
      </c>
      <c r="F134" s="471">
        <f>+E134+E135+E136</f>
        <v>60</v>
      </c>
      <c r="G134" s="83"/>
    </row>
    <row r="135" spans="2:17" ht="76.150000000000006" customHeight="1" x14ac:dyDescent="0.2">
      <c r="B135" s="470"/>
      <c r="C135" s="6" t="s">
        <v>90</v>
      </c>
      <c r="D135" s="133">
        <v>25</v>
      </c>
      <c r="E135" s="134">
        <v>25</v>
      </c>
      <c r="F135" s="472"/>
      <c r="G135" s="83"/>
    </row>
    <row r="136" spans="2:17" ht="69" customHeight="1" x14ac:dyDescent="0.2">
      <c r="B136" s="470"/>
      <c r="C136" s="6" t="s">
        <v>91</v>
      </c>
      <c r="D136" s="134">
        <v>10</v>
      </c>
      <c r="E136" s="134">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34">
        <f>+E119</f>
        <v>40</v>
      </c>
      <c r="E144" s="446">
        <f>+D144+D145</f>
        <v>100</v>
      </c>
    </row>
    <row r="145" spans="2:5" ht="42.75" x14ac:dyDescent="0.25">
      <c r="B145" s="93" t="s">
        <v>58</v>
      </c>
      <c r="C145" s="94">
        <v>60</v>
      </c>
      <c r="D145" s="134">
        <f>+F134</f>
        <v>60</v>
      </c>
      <c r="E145" s="447"/>
    </row>
  </sheetData>
  <mergeCells count="47">
    <mergeCell ref="C9:N9"/>
    <mergeCell ref="B2:P2"/>
    <mergeCell ref="B4:P4"/>
    <mergeCell ref="C6:N6"/>
    <mergeCell ref="C7:N7"/>
    <mergeCell ref="C8:N8"/>
    <mergeCell ref="O69:P69"/>
    <mergeCell ref="C10:E10"/>
    <mergeCell ref="B14:C21"/>
    <mergeCell ref="B22:C22"/>
    <mergeCell ref="E40:E41"/>
    <mergeCell ref="M45:N45"/>
    <mergeCell ref="B56:B57"/>
    <mergeCell ref="C56:C57"/>
    <mergeCell ref="D56:E56"/>
    <mergeCell ref="C60:N60"/>
    <mergeCell ref="B62:N62"/>
    <mergeCell ref="O65:P65"/>
    <mergeCell ref="O66:P66"/>
    <mergeCell ref="O68:P68"/>
    <mergeCell ref="O70:P70"/>
    <mergeCell ref="O71:P71"/>
    <mergeCell ref="O72:P72"/>
    <mergeCell ref="B78:N78"/>
    <mergeCell ref="J83:L83"/>
    <mergeCell ref="P83:Q83"/>
    <mergeCell ref="P84:Q84"/>
    <mergeCell ref="P89:Q89"/>
    <mergeCell ref="B92:N92"/>
    <mergeCell ref="D95:E95"/>
    <mergeCell ref="D96:E96"/>
    <mergeCell ref="P85:Q85"/>
    <mergeCell ref="P86:Q86"/>
    <mergeCell ref="P88:Q88"/>
    <mergeCell ref="P87:Q87"/>
    <mergeCell ref="E144:E145"/>
    <mergeCell ref="B102:N102"/>
    <mergeCell ref="B99:P99"/>
    <mergeCell ref="P128:Q128"/>
    <mergeCell ref="P129:Q129"/>
    <mergeCell ref="B134:B136"/>
    <mergeCell ref="F134:F136"/>
    <mergeCell ref="E119:E121"/>
    <mergeCell ref="B124:N124"/>
    <mergeCell ref="J126:L126"/>
    <mergeCell ref="P126:Q126"/>
    <mergeCell ref="P127:Q127"/>
  </mergeCells>
  <dataValidations disablePrompts="1"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8"/>
  <sheetViews>
    <sheetView zoomScale="66" zoomScaleNormal="66"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49.5703125" style="9" bestFit="1" customWidth="1"/>
    <col min="5" max="5" width="25" style="9" customWidth="1"/>
    <col min="6" max="6" width="29.7109375" style="9" customWidth="1"/>
    <col min="7" max="7" width="33" style="9" customWidth="1"/>
    <col min="8" max="8" width="24.5703125" style="9" customWidth="1"/>
    <col min="9" max="9" width="24" style="9" customWidth="1"/>
    <col min="10" max="10" width="20.28515625" style="9" customWidth="1"/>
    <col min="11" max="11" width="13.4257812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258</v>
      </c>
      <c r="D6" s="439"/>
      <c r="E6" s="439"/>
      <c r="F6" s="439"/>
      <c r="G6" s="439"/>
      <c r="H6" s="439"/>
      <c r="I6" s="439"/>
      <c r="J6" s="439"/>
      <c r="K6" s="439"/>
      <c r="L6" s="439"/>
      <c r="M6" s="439"/>
      <c r="N6" s="440"/>
    </row>
    <row r="7" spans="2:16" ht="16.5" thickBot="1" x14ac:dyDescent="0.3">
      <c r="B7" s="12" t="s">
        <v>5</v>
      </c>
      <c r="C7" s="439" t="s">
        <v>259</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28</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35" t="s">
        <v>12</v>
      </c>
      <c r="E14" s="135" t="s">
        <v>13</v>
      </c>
      <c r="F14" s="135" t="s">
        <v>29</v>
      </c>
      <c r="G14" s="80"/>
      <c r="I14" s="38"/>
      <c r="J14" s="38"/>
      <c r="K14" s="38"/>
      <c r="L14" s="38"/>
      <c r="M14" s="38"/>
      <c r="N14" s="96"/>
    </row>
    <row r="15" spans="2:16" x14ac:dyDescent="0.25">
      <c r="B15" s="443"/>
      <c r="C15" s="443"/>
      <c r="D15" s="135">
        <v>28</v>
      </c>
      <c r="E15" s="36">
        <v>525102439</v>
      </c>
      <c r="F15" s="36">
        <v>193</v>
      </c>
      <c r="G15" s="81"/>
      <c r="I15" s="39"/>
      <c r="J15" s="39"/>
      <c r="K15" s="39"/>
      <c r="L15" s="39"/>
      <c r="M15" s="39"/>
      <c r="N15" s="96"/>
    </row>
    <row r="16" spans="2:16" x14ac:dyDescent="0.25">
      <c r="B16" s="443"/>
      <c r="C16" s="443"/>
      <c r="D16" s="135"/>
      <c r="E16" s="36"/>
      <c r="F16" s="36"/>
      <c r="G16" s="81"/>
      <c r="I16" s="39"/>
      <c r="J16" s="39"/>
      <c r="K16" s="39"/>
      <c r="L16" s="39"/>
      <c r="M16" s="39"/>
      <c r="N16" s="96"/>
    </row>
    <row r="17" spans="1:14" x14ac:dyDescent="0.25">
      <c r="B17" s="443"/>
      <c r="C17" s="443"/>
      <c r="D17" s="135"/>
      <c r="E17" s="36"/>
      <c r="F17" s="36"/>
      <c r="G17" s="81"/>
      <c r="I17" s="39"/>
      <c r="J17" s="39"/>
      <c r="K17" s="39"/>
      <c r="L17" s="39"/>
      <c r="M17" s="39"/>
      <c r="N17" s="96"/>
    </row>
    <row r="18" spans="1:14" x14ac:dyDescent="0.25">
      <c r="B18" s="443"/>
      <c r="C18" s="443"/>
      <c r="D18" s="135"/>
      <c r="E18" s="37"/>
      <c r="F18" s="36"/>
      <c r="G18" s="81"/>
      <c r="H18" s="22"/>
      <c r="I18" s="39"/>
      <c r="J18" s="39"/>
      <c r="K18" s="39"/>
      <c r="L18" s="39"/>
      <c r="M18" s="39"/>
      <c r="N18" s="20"/>
    </row>
    <row r="19" spans="1:14" x14ac:dyDescent="0.25">
      <c r="B19" s="443"/>
      <c r="C19" s="443"/>
      <c r="D19" s="135"/>
      <c r="E19" s="37"/>
      <c r="F19" s="36"/>
      <c r="G19" s="81"/>
      <c r="H19" s="22"/>
      <c r="I19" s="41"/>
      <c r="J19" s="41"/>
      <c r="K19" s="41"/>
      <c r="L19" s="41"/>
      <c r="M19" s="41"/>
      <c r="N19" s="20"/>
    </row>
    <row r="20" spans="1:14" x14ac:dyDescent="0.25">
      <c r="B20" s="443"/>
      <c r="C20" s="443"/>
      <c r="D20" s="135"/>
      <c r="E20" s="37"/>
      <c r="F20" s="36"/>
      <c r="G20" s="81"/>
      <c r="H20" s="22"/>
      <c r="I20" s="95"/>
      <c r="J20" s="95"/>
      <c r="K20" s="95"/>
      <c r="L20" s="95"/>
      <c r="M20" s="95"/>
      <c r="N20" s="20"/>
    </row>
    <row r="21" spans="1:14" x14ac:dyDescent="0.25">
      <c r="B21" s="443"/>
      <c r="C21" s="443"/>
      <c r="D21" s="135"/>
      <c r="E21" s="37"/>
      <c r="F21" s="36"/>
      <c r="G21" s="81"/>
      <c r="H21" s="22"/>
      <c r="I21" s="95"/>
      <c r="J21" s="95"/>
      <c r="K21" s="95"/>
      <c r="L21" s="95"/>
      <c r="M21" s="95"/>
      <c r="N21" s="20"/>
    </row>
    <row r="22" spans="1:14" ht="15.75" thickBot="1" x14ac:dyDescent="0.3">
      <c r="B22" s="444" t="s">
        <v>14</v>
      </c>
      <c r="C22" s="445"/>
      <c r="D22" s="135"/>
      <c r="E22" s="64">
        <f>SUM(E15:E21)</f>
        <v>525102439</v>
      </c>
      <c r="F22" s="36">
        <f>SUM(F15:F21)</f>
        <v>193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154.4</v>
      </c>
      <c r="D24" s="42"/>
      <c r="E24" s="45">
        <f>E22</f>
        <v>525102439</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34">
        <v>40</v>
      </c>
      <c r="E40" s="446">
        <f>+D40+D41</f>
        <v>100</v>
      </c>
      <c r="F40" s="92"/>
      <c r="G40" s="92"/>
      <c r="H40" s="92"/>
      <c r="I40" s="95"/>
      <c r="J40" s="95"/>
      <c r="K40" s="95"/>
      <c r="L40" s="95"/>
      <c r="M40" s="95"/>
      <c r="N40" s="96"/>
    </row>
    <row r="41" spans="1:17" ht="42.75" x14ac:dyDescent="0.25">
      <c r="A41" s="87"/>
      <c r="B41" s="93" t="s">
        <v>103</v>
      </c>
      <c r="C41" s="94">
        <v>60</v>
      </c>
      <c r="D41" s="134">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c r="B49" s="102" t="s">
        <v>258</v>
      </c>
      <c r="C49" s="102" t="s">
        <v>258</v>
      </c>
      <c r="D49" s="102" t="s">
        <v>260</v>
      </c>
      <c r="E49" s="124">
        <v>2112069</v>
      </c>
      <c r="F49" s="98" t="s">
        <v>95</v>
      </c>
      <c r="G49" s="115" t="s">
        <v>182</v>
      </c>
      <c r="H49" s="105">
        <v>40884</v>
      </c>
      <c r="I49" s="105">
        <v>41036</v>
      </c>
      <c r="J49" s="99" t="s">
        <v>96</v>
      </c>
      <c r="K49" s="90">
        <f>(I49-H49)/30</f>
        <v>5.0666666666666664</v>
      </c>
      <c r="L49" s="99"/>
      <c r="M49" s="90">
        <v>193</v>
      </c>
      <c r="N49" s="90" t="s">
        <v>182</v>
      </c>
      <c r="O49" s="27">
        <v>159166946</v>
      </c>
      <c r="P49" s="27">
        <v>1</v>
      </c>
      <c r="Q49" s="116"/>
      <c r="R49" s="100"/>
      <c r="S49" s="100"/>
      <c r="T49" s="100"/>
      <c r="U49" s="100"/>
      <c r="V49" s="100"/>
      <c r="W49" s="100"/>
      <c r="X49" s="100"/>
      <c r="Y49" s="100"/>
      <c r="Z49" s="100"/>
    </row>
    <row r="50" spans="1:26" s="101" customFormat="1" ht="30" x14ac:dyDescent="0.25">
      <c r="A50" s="47"/>
      <c r="B50" s="102" t="s">
        <v>258</v>
      </c>
      <c r="C50" s="102" t="s">
        <v>258</v>
      </c>
      <c r="D50" s="102" t="s">
        <v>260</v>
      </c>
      <c r="E50" s="124">
        <v>2121612</v>
      </c>
      <c r="F50" s="98" t="s">
        <v>95</v>
      </c>
      <c r="G50" s="115" t="s">
        <v>182</v>
      </c>
      <c r="H50" s="105">
        <v>41058</v>
      </c>
      <c r="I50" s="105">
        <v>41122</v>
      </c>
      <c r="J50" s="99" t="s">
        <v>96</v>
      </c>
      <c r="K50" s="90">
        <f t="shared" ref="K50:K53" si="0">(I50-H50)/30</f>
        <v>2.1333333333333333</v>
      </c>
      <c r="L50" s="99"/>
      <c r="M50" s="90">
        <v>193</v>
      </c>
      <c r="N50" s="90" t="s">
        <v>182</v>
      </c>
      <c r="O50" s="27">
        <v>99187384</v>
      </c>
      <c r="P50" s="27">
        <v>2</v>
      </c>
      <c r="Q50" s="116"/>
      <c r="R50" s="100"/>
      <c r="S50" s="100"/>
      <c r="T50" s="100"/>
      <c r="U50" s="100"/>
      <c r="V50" s="100"/>
      <c r="W50" s="100"/>
      <c r="X50" s="100"/>
      <c r="Y50" s="100"/>
      <c r="Z50" s="100"/>
    </row>
    <row r="51" spans="1:26" s="101" customFormat="1" ht="30" x14ac:dyDescent="0.25">
      <c r="A51" s="47"/>
      <c r="B51" s="102" t="s">
        <v>258</v>
      </c>
      <c r="C51" s="102" t="s">
        <v>258</v>
      </c>
      <c r="D51" s="102" t="s">
        <v>260</v>
      </c>
      <c r="E51" s="124">
        <v>212557</v>
      </c>
      <c r="F51" s="98" t="s">
        <v>95</v>
      </c>
      <c r="G51" s="115" t="s">
        <v>182</v>
      </c>
      <c r="H51" s="105">
        <v>41151</v>
      </c>
      <c r="I51" s="105">
        <v>41258</v>
      </c>
      <c r="J51" s="99" t="s">
        <v>96</v>
      </c>
      <c r="K51" s="90">
        <f t="shared" si="0"/>
        <v>3.5666666666666669</v>
      </c>
      <c r="L51" s="99"/>
      <c r="M51" s="90">
        <v>193</v>
      </c>
      <c r="N51" s="90" t="s">
        <v>182</v>
      </c>
      <c r="O51" s="27">
        <v>192175556</v>
      </c>
      <c r="P51" s="27">
        <v>2</v>
      </c>
      <c r="Q51" s="116"/>
      <c r="R51" s="100"/>
      <c r="S51" s="100"/>
      <c r="T51" s="100"/>
      <c r="U51" s="100"/>
      <c r="V51" s="100"/>
      <c r="W51" s="100"/>
      <c r="X51" s="100"/>
      <c r="Y51" s="100"/>
      <c r="Z51" s="100"/>
    </row>
    <row r="52" spans="1:26" s="101" customFormat="1" ht="30" x14ac:dyDescent="0.25">
      <c r="A52" s="47"/>
      <c r="B52" s="102" t="s">
        <v>258</v>
      </c>
      <c r="C52" s="102" t="s">
        <v>258</v>
      </c>
      <c r="D52" s="102" t="s">
        <v>260</v>
      </c>
      <c r="E52" s="124">
        <v>2130470</v>
      </c>
      <c r="F52" s="98" t="s">
        <v>95</v>
      </c>
      <c r="G52" s="115" t="s">
        <v>182</v>
      </c>
      <c r="H52" s="105">
        <v>41348</v>
      </c>
      <c r="I52" s="105">
        <v>41453</v>
      </c>
      <c r="J52" s="99" t="s">
        <v>96</v>
      </c>
      <c r="K52" s="90">
        <f t="shared" si="0"/>
        <v>3.5</v>
      </c>
      <c r="L52" s="99"/>
      <c r="M52" s="90">
        <v>193</v>
      </c>
      <c r="N52" s="90" t="s">
        <v>182</v>
      </c>
      <c r="O52" s="27">
        <v>163940126</v>
      </c>
      <c r="P52" s="27">
        <v>2</v>
      </c>
      <c r="Q52" s="116"/>
      <c r="R52" s="100"/>
      <c r="S52" s="100"/>
      <c r="T52" s="100"/>
      <c r="U52" s="100"/>
      <c r="V52" s="100"/>
      <c r="W52" s="100"/>
      <c r="X52" s="100"/>
      <c r="Y52" s="100"/>
      <c r="Z52" s="100"/>
    </row>
    <row r="53" spans="1:26" s="101" customFormat="1" ht="30" x14ac:dyDescent="0.25">
      <c r="A53" s="47"/>
      <c r="B53" s="102" t="s">
        <v>258</v>
      </c>
      <c r="C53" s="102" t="s">
        <v>258</v>
      </c>
      <c r="D53" s="102" t="s">
        <v>189</v>
      </c>
      <c r="E53" s="124" t="s">
        <v>261</v>
      </c>
      <c r="F53" s="98" t="s">
        <v>95</v>
      </c>
      <c r="G53" s="115" t="s">
        <v>182</v>
      </c>
      <c r="H53" s="105">
        <v>41550</v>
      </c>
      <c r="I53" s="105">
        <v>41912</v>
      </c>
      <c r="J53" s="99" t="s">
        <v>96</v>
      </c>
      <c r="K53" s="90">
        <f t="shared" si="0"/>
        <v>12.066666666666666</v>
      </c>
      <c r="L53" s="99"/>
      <c r="M53" s="90">
        <v>193</v>
      </c>
      <c r="N53" s="90" t="s">
        <v>182</v>
      </c>
      <c r="O53" s="27">
        <v>446394946</v>
      </c>
      <c r="P53" s="27">
        <v>1</v>
      </c>
      <c r="Q53" s="116"/>
      <c r="R53" s="100"/>
      <c r="S53" s="100"/>
      <c r="T53" s="100"/>
      <c r="U53" s="100"/>
      <c r="V53" s="100"/>
      <c r="W53" s="100"/>
      <c r="X53" s="100"/>
      <c r="Y53" s="100"/>
      <c r="Z53" s="100"/>
    </row>
    <row r="54" spans="1:26" s="101" customFormat="1" x14ac:dyDescent="0.25">
      <c r="A54" s="47"/>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c r="B55" s="50" t="s">
        <v>16</v>
      </c>
      <c r="C55" s="103"/>
      <c r="D55" s="102"/>
      <c r="E55" s="97"/>
      <c r="F55" s="98"/>
      <c r="G55" s="98"/>
      <c r="H55" s="98"/>
      <c r="I55" s="99"/>
      <c r="J55" s="99"/>
      <c r="K55" s="114">
        <f>SUM(K49:K54)</f>
        <v>26.333333333333332</v>
      </c>
      <c r="L55" s="104">
        <f>SUM(L49:L54)</f>
        <v>0</v>
      </c>
      <c r="M55" s="114">
        <f>SUM(M49:M54)</f>
        <v>965</v>
      </c>
      <c r="N55" s="104">
        <f>SUM(N49:N54)</f>
        <v>0</v>
      </c>
      <c r="O55" s="27"/>
      <c r="P55" s="27"/>
      <c r="Q55" s="117"/>
    </row>
    <row r="56" spans="1:26" s="30" customFormat="1" x14ac:dyDescent="0.25">
      <c r="E56" s="31"/>
    </row>
    <row r="57" spans="1:26" s="30" customFormat="1" x14ac:dyDescent="0.25">
      <c r="B57" s="434" t="s">
        <v>28</v>
      </c>
      <c r="C57" s="498" t="s">
        <v>27</v>
      </c>
      <c r="D57" s="436" t="s">
        <v>34</v>
      </c>
      <c r="E57" s="436"/>
    </row>
    <row r="58" spans="1:26" s="30" customFormat="1" x14ac:dyDescent="0.25">
      <c r="B58" s="435"/>
      <c r="C58" s="499"/>
      <c r="D58" s="136" t="s">
        <v>23</v>
      </c>
      <c r="E58" s="62" t="s">
        <v>24</v>
      </c>
    </row>
    <row r="59" spans="1:26" s="30" customFormat="1" ht="30.6" customHeight="1" x14ac:dyDescent="0.25">
      <c r="B59" s="59" t="s">
        <v>21</v>
      </c>
      <c r="C59" s="156">
        <f>+K55</f>
        <v>26.333333333333332</v>
      </c>
      <c r="D59" s="58" t="s">
        <v>110</v>
      </c>
      <c r="E59" s="58"/>
      <c r="F59" s="32"/>
      <c r="G59" s="32"/>
      <c r="H59" s="32"/>
      <c r="I59" s="32"/>
      <c r="J59" s="32"/>
      <c r="K59" s="32"/>
      <c r="L59" s="32"/>
      <c r="M59" s="32"/>
    </row>
    <row r="60" spans="1:26" s="30" customFormat="1" ht="30" customHeight="1" x14ac:dyDescent="0.25">
      <c r="B60" s="59" t="s">
        <v>25</v>
      </c>
      <c r="C60" s="60">
        <f>+M55</f>
        <v>965</v>
      </c>
      <c r="D60" s="58" t="s">
        <v>110</v>
      </c>
      <c r="E60" s="58"/>
    </row>
    <row r="61" spans="1:26" s="30" customFormat="1" x14ac:dyDescent="0.25">
      <c r="B61" s="33"/>
      <c r="C61" s="455"/>
      <c r="D61" s="455"/>
      <c r="E61" s="455"/>
      <c r="F61" s="455"/>
      <c r="G61" s="455"/>
      <c r="H61" s="455"/>
      <c r="I61" s="455"/>
      <c r="J61" s="455"/>
      <c r="K61" s="455"/>
      <c r="L61" s="455"/>
      <c r="M61" s="455"/>
      <c r="N61" s="455"/>
    </row>
    <row r="62" spans="1:26" ht="28.15" customHeight="1" thickBot="1" x14ac:dyDescent="0.3"/>
    <row r="63" spans="1:26" ht="27" thickBot="1" x14ac:dyDescent="0.3">
      <c r="B63" s="456" t="s">
        <v>66</v>
      </c>
      <c r="C63" s="456"/>
      <c r="D63" s="456"/>
      <c r="E63" s="456"/>
      <c r="F63" s="456"/>
      <c r="G63" s="456"/>
      <c r="H63" s="456"/>
      <c r="I63" s="456"/>
      <c r="J63" s="456"/>
      <c r="K63" s="456"/>
      <c r="L63" s="456"/>
      <c r="M63" s="456"/>
      <c r="N63" s="456"/>
    </row>
    <row r="66" spans="2:17" ht="109.5" customHeight="1" x14ac:dyDescent="0.25">
      <c r="B66" s="108" t="s">
        <v>108</v>
      </c>
      <c r="C66" s="68" t="s">
        <v>2</v>
      </c>
      <c r="D66" s="68" t="s">
        <v>68</v>
      </c>
      <c r="E66" s="68" t="s">
        <v>67</v>
      </c>
      <c r="F66" s="68" t="s">
        <v>69</v>
      </c>
      <c r="G66" s="68" t="s">
        <v>70</v>
      </c>
      <c r="H66" s="68" t="s">
        <v>71</v>
      </c>
      <c r="I66" s="68" t="s">
        <v>72</v>
      </c>
      <c r="J66" s="68" t="s">
        <v>73</v>
      </c>
      <c r="K66" s="68" t="s">
        <v>74</v>
      </c>
      <c r="L66" s="68" t="s">
        <v>75</v>
      </c>
      <c r="M66" s="84" t="s">
        <v>76</v>
      </c>
      <c r="N66" s="84" t="s">
        <v>77</v>
      </c>
      <c r="O66" s="452" t="s">
        <v>3</v>
      </c>
      <c r="P66" s="454"/>
      <c r="Q66" s="68" t="s">
        <v>18</v>
      </c>
    </row>
    <row r="67" spans="2:17" x14ac:dyDescent="0.25">
      <c r="B67" s="3" t="s">
        <v>262</v>
      </c>
      <c r="C67" s="3" t="s">
        <v>114</v>
      </c>
      <c r="D67" s="5" t="s">
        <v>464</v>
      </c>
      <c r="E67" s="5">
        <v>193</v>
      </c>
      <c r="F67" s="4" t="s">
        <v>95</v>
      </c>
      <c r="G67" s="4" t="s">
        <v>263</v>
      </c>
      <c r="H67" s="4" t="s">
        <v>95</v>
      </c>
      <c r="I67" s="85" t="s">
        <v>182</v>
      </c>
      <c r="J67" s="85" t="s">
        <v>95</v>
      </c>
      <c r="K67" s="109" t="s">
        <v>95</v>
      </c>
      <c r="L67" s="109" t="s">
        <v>95</v>
      </c>
      <c r="M67" s="109" t="s">
        <v>95</v>
      </c>
      <c r="N67" s="109" t="s">
        <v>95</v>
      </c>
      <c r="O67" s="461"/>
      <c r="P67" s="462"/>
      <c r="Q67" s="109" t="s">
        <v>95</v>
      </c>
    </row>
    <row r="68" spans="2:17" x14ac:dyDescent="0.25">
      <c r="B68" s="3"/>
      <c r="C68" s="3"/>
      <c r="D68" s="5"/>
      <c r="E68" s="5"/>
      <c r="F68" s="4"/>
      <c r="G68" s="4"/>
      <c r="H68" s="4"/>
      <c r="I68" s="85"/>
      <c r="J68" s="85"/>
      <c r="K68" s="109"/>
      <c r="L68" s="109"/>
      <c r="M68" s="109"/>
      <c r="N68" s="109"/>
      <c r="O68" s="457"/>
      <c r="P68" s="458"/>
      <c r="Q68" s="109"/>
    </row>
    <row r="69" spans="2:17" x14ac:dyDescent="0.25">
      <c r="B69" s="3"/>
      <c r="C69" s="3"/>
      <c r="D69" s="5"/>
      <c r="E69" s="5"/>
      <c r="F69" s="4"/>
      <c r="G69" s="4"/>
      <c r="H69" s="4"/>
      <c r="I69" s="85"/>
      <c r="J69" s="85"/>
      <c r="K69" s="109"/>
      <c r="L69" s="109"/>
      <c r="M69" s="109"/>
      <c r="N69" s="109"/>
      <c r="O69" s="457"/>
      <c r="P69" s="458"/>
      <c r="Q69" s="109"/>
    </row>
    <row r="70" spans="2:17" x14ac:dyDescent="0.25">
      <c r="B70" s="109"/>
      <c r="C70" s="109"/>
      <c r="D70" s="109"/>
      <c r="E70" s="109"/>
      <c r="F70" s="109"/>
      <c r="G70" s="109"/>
      <c r="H70" s="109"/>
      <c r="I70" s="109"/>
      <c r="J70" s="109"/>
      <c r="K70" s="109"/>
      <c r="L70" s="109"/>
      <c r="M70" s="109"/>
      <c r="N70" s="109"/>
      <c r="O70" s="457"/>
      <c r="P70" s="458"/>
      <c r="Q70" s="109"/>
    </row>
    <row r="71" spans="2:17" x14ac:dyDescent="0.25">
      <c r="B71" s="9" t="s">
        <v>1</v>
      </c>
    </row>
    <row r="72" spans="2:17" x14ac:dyDescent="0.25">
      <c r="B72" s="9" t="s">
        <v>37</v>
      </c>
    </row>
    <row r="73" spans="2:17" x14ac:dyDescent="0.25">
      <c r="B73" s="9" t="s">
        <v>60</v>
      </c>
    </row>
    <row r="75" spans="2:17" ht="15.75" thickBot="1" x14ac:dyDescent="0.3"/>
    <row r="76" spans="2:17" ht="27" thickBot="1" x14ac:dyDescent="0.3">
      <c r="B76" s="449" t="s">
        <v>38</v>
      </c>
      <c r="C76" s="450"/>
      <c r="D76" s="450"/>
      <c r="E76" s="450"/>
      <c r="F76" s="450"/>
      <c r="G76" s="450"/>
      <c r="H76" s="450"/>
      <c r="I76" s="450"/>
      <c r="J76" s="450"/>
      <c r="K76" s="450"/>
      <c r="L76" s="450"/>
      <c r="M76" s="450"/>
      <c r="N76" s="451"/>
    </row>
    <row r="81" spans="2:17" ht="76.5" customHeight="1" x14ac:dyDescent="0.25">
      <c r="B81" s="108" t="s">
        <v>0</v>
      </c>
      <c r="C81" s="108" t="s">
        <v>39</v>
      </c>
      <c r="D81" s="108" t="s">
        <v>40</v>
      </c>
      <c r="E81" s="108" t="s">
        <v>78</v>
      </c>
      <c r="F81" s="108" t="s">
        <v>80</v>
      </c>
      <c r="G81" s="108" t="s">
        <v>81</v>
      </c>
      <c r="H81" s="108" t="s">
        <v>82</v>
      </c>
      <c r="I81" s="108" t="s">
        <v>79</v>
      </c>
      <c r="J81" s="452" t="s">
        <v>83</v>
      </c>
      <c r="K81" s="453"/>
      <c r="L81" s="454"/>
      <c r="M81" s="108" t="s">
        <v>84</v>
      </c>
      <c r="N81" s="108" t="s">
        <v>41</v>
      </c>
      <c r="O81" s="108" t="s">
        <v>42</v>
      </c>
      <c r="P81" s="452" t="s">
        <v>3</v>
      </c>
      <c r="Q81" s="454"/>
    </row>
    <row r="82" spans="2:17" ht="100.5" customHeight="1" x14ac:dyDescent="0.25">
      <c r="B82" s="128" t="s">
        <v>160</v>
      </c>
      <c r="C82" s="128">
        <v>1</v>
      </c>
      <c r="D82" s="3" t="s">
        <v>264</v>
      </c>
      <c r="E82" s="3">
        <v>22528194</v>
      </c>
      <c r="F82" s="128" t="s">
        <v>265</v>
      </c>
      <c r="G82" s="128" t="s">
        <v>266</v>
      </c>
      <c r="H82" s="125">
        <v>39863</v>
      </c>
      <c r="I82" s="5"/>
      <c r="J82" s="128" t="s">
        <v>267</v>
      </c>
      <c r="K82" s="86" t="s">
        <v>269</v>
      </c>
      <c r="L82" s="86" t="s">
        <v>268</v>
      </c>
      <c r="M82" s="109" t="s">
        <v>95</v>
      </c>
      <c r="N82" s="109" t="s">
        <v>95</v>
      </c>
      <c r="O82" s="109" t="s">
        <v>95</v>
      </c>
      <c r="P82" s="463"/>
      <c r="Q82" s="463"/>
    </row>
    <row r="83" spans="2:17" ht="82.5" customHeight="1" x14ac:dyDescent="0.25">
      <c r="B83" s="128" t="s">
        <v>220</v>
      </c>
      <c r="C83" s="128">
        <v>1</v>
      </c>
      <c r="D83" s="3" t="s">
        <v>270</v>
      </c>
      <c r="E83" s="3">
        <v>22598659</v>
      </c>
      <c r="F83" s="3" t="s">
        <v>213</v>
      </c>
      <c r="G83" s="3" t="s">
        <v>222</v>
      </c>
      <c r="H83" s="125">
        <v>39256</v>
      </c>
      <c r="I83" s="5">
        <v>117318</v>
      </c>
      <c r="J83" s="128" t="s">
        <v>267</v>
      </c>
      <c r="K83" s="86" t="s">
        <v>269</v>
      </c>
      <c r="L83" s="86" t="s">
        <v>271</v>
      </c>
      <c r="M83" s="109" t="s">
        <v>95</v>
      </c>
      <c r="N83" s="109" t="s">
        <v>95</v>
      </c>
      <c r="O83" s="109" t="s">
        <v>95</v>
      </c>
      <c r="P83" s="460"/>
      <c r="Q83" s="460"/>
    </row>
    <row r="85" spans="2:17" ht="15.75" thickBot="1" x14ac:dyDescent="0.3"/>
    <row r="86" spans="2:17" ht="27" thickBot="1" x14ac:dyDescent="0.3">
      <c r="B86" s="449" t="s">
        <v>44</v>
      </c>
      <c r="C86" s="450"/>
      <c r="D86" s="450"/>
      <c r="E86" s="450"/>
      <c r="F86" s="450"/>
      <c r="G86" s="450"/>
      <c r="H86" s="450"/>
      <c r="I86" s="450"/>
      <c r="J86" s="450"/>
      <c r="K86" s="450"/>
      <c r="L86" s="450"/>
      <c r="M86" s="450"/>
      <c r="N86" s="451"/>
    </row>
    <row r="89" spans="2:17" ht="46.15" customHeight="1" x14ac:dyDescent="0.25">
      <c r="B89" s="68" t="s">
        <v>33</v>
      </c>
      <c r="C89" s="68" t="s">
        <v>45</v>
      </c>
      <c r="D89" s="452" t="s">
        <v>3</v>
      </c>
      <c r="E89" s="454"/>
    </row>
    <row r="90" spans="2:17" ht="46.9" customHeight="1" x14ac:dyDescent="0.25">
      <c r="B90" s="69" t="s">
        <v>85</v>
      </c>
      <c r="C90" s="109" t="s">
        <v>95</v>
      </c>
      <c r="D90" s="463"/>
      <c r="E90" s="463"/>
    </row>
    <row r="93" spans="2:17" ht="26.25" x14ac:dyDescent="0.25">
      <c r="B93" s="437" t="s">
        <v>62</v>
      </c>
      <c r="C93" s="438"/>
      <c r="D93" s="438"/>
      <c r="E93" s="438"/>
      <c r="F93" s="438"/>
      <c r="G93" s="438"/>
      <c r="H93" s="438"/>
      <c r="I93" s="438"/>
      <c r="J93" s="438"/>
      <c r="K93" s="438"/>
      <c r="L93" s="438"/>
      <c r="M93" s="438"/>
      <c r="N93" s="438"/>
      <c r="O93" s="438"/>
      <c r="P93" s="438"/>
    </row>
    <row r="95" spans="2:17" ht="15.75" thickBot="1" x14ac:dyDescent="0.3"/>
    <row r="96" spans="2:17" ht="27" thickBot="1" x14ac:dyDescent="0.3">
      <c r="B96" s="449" t="s">
        <v>52</v>
      </c>
      <c r="C96" s="450"/>
      <c r="D96" s="450"/>
      <c r="E96" s="450"/>
      <c r="F96" s="450"/>
      <c r="G96" s="450"/>
      <c r="H96" s="450"/>
      <c r="I96" s="450"/>
      <c r="J96" s="450"/>
      <c r="K96" s="450"/>
      <c r="L96" s="450"/>
      <c r="M96" s="450"/>
      <c r="N96" s="451"/>
    </row>
    <row r="98" spans="1:26" ht="15.75" thickBot="1" x14ac:dyDescent="0.3">
      <c r="M98" s="65"/>
      <c r="N98" s="65"/>
    </row>
    <row r="99" spans="1:26" s="95" customFormat="1" ht="109.5" customHeight="1" x14ac:dyDescent="0.25">
      <c r="B99" s="106" t="s">
        <v>104</v>
      </c>
      <c r="C99" s="106" t="s">
        <v>105</v>
      </c>
      <c r="D99" s="106" t="s">
        <v>106</v>
      </c>
      <c r="E99" s="106" t="s">
        <v>43</v>
      </c>
      <c r="F99" s="106" t="s">
        <v>22</v>
      </c>
      <c r="G99" s="106" t="s">
        <v>65</v>
      </c>
      <c r="H99" s="106" t="s">
        <v>17</v>
      </c>
      <c r="I99" s="106" t="s">
        <v>10</v>
      </c>
      <c r="J99" s="106" t="s">
        <v>31</v>
      </c>
      <c r="K99" s="106" t="s">
        <v>59</v>
      </c>
      <c r="L99" s="106" t="s">
        <v>20</v>
      </c>
      <c r="M99" s="91" t="s">
        <v>26</v>
      </c>
      <c r="N99" s="106" t="s">
        <v>107</v>
      </c>
      <c r="O99" s="106" t="s">
        <v>36</v>
      </c>
      <c r="P99" s="107" t="s">
        <v>11</v>
      </c>
      <c r="Q99" s="107" t="s">
        <v>19</v>
      </c>
    </row>
    <row r="100" spans="1:26" s="101" customFormat="1" ht="30" x14ac:dyDescent="0.25">
      <c r="A100" s="47">
        <v>1</v>
      </c>
      <c r="B100" s="103" t="s">
        <v>258</v>
      </c>
      <c r="C100" s="103" t="s">
        <v>258</v>
      </c>
      <c r="D100" s="102" t="s">
        <v>283</v>
      </c>
      <c r="E100" s="97" t="s">
        <v>284</v>
      </c>
      <c r="F100" s="98" t="s">
        <v>95</v>
      </c>
      <c r="G100" s="98" t="s">
        <v>182</v>
      </c>
      <c r="H100" s="105">
        <v>40646</v>
      </c>
      <c r="I100" s="99">
        <v>40766</v>
      </c>
      <c r="J100" s="99" t="s">
        <v>96</v>
      </c>
      <c r="K100" s="155">
        <v>4</v>
      </c>
      <c r="L100" s="99"/>
      <c r="M100" s="90">
        <v>193</v>
      </c>
      <c r="N100" s="90" t="s">
        <v>182</v>
      </c>
      <c r="O100" s="27">
        <v>150952344</v>
      </c>
      <c r="P100" s="27">
        <v>1</v>
      </c>
      <c r="Q100" s="116"/>
      <c r="R100" s="100"/>
      <c r="S100" s="100"/>
      <c r="T100" s="100"/>
      <c r="U100" s="100"/>
      <c r="V100" s="100"/>
      <c r="W100" s="100"/>
      <c r="X100" s="100"/>
      <c r="Y100" s="100"/>
      <c r="Z100" s="100"/>
    </row>
    <row r="101" spans="1:26" s="101" customFormat="1" ht="30" x14ac:dyDescent="0.25">
      <c r="A101" s="47">
        <v>2</v>
      </c>
      <c r="B101" s="103" t="s">
        <v>258</v>
      </c>
      <c r="C101" s="103" t="s">
        <v>258</v>
      </c>
      <c r="D101" s="102" t="s">
        <v>283</v>
      </c>
      <c r="E101" s="97" t="s">
        <v>285</v>
      </c>
      <c r="F101" s="98" t="s">
        <v>95</v>
      </c>
      <c r="G101" s="98" t="s">
        <v>182</v>
      </c>
      <c r="H101" s="105">
        <v>40645</v>
      </c>
      <c r="I101" s="99">
        <v>40780</v>
      </c>
      <c r="J101" s="99" t="s">
        <v>96</v>
      </c>
      <c r="K101" s="155">
        <v>4.5</v>
      </c>
      <c r="L101" s="99"/>
      <c r="M101" s="90">
        <v>129</v>
      </c>
      <c r="N101" s="90" t="s">
        <v>182</v>
      </c>
      <c r="O101" s="27">
        <v>112404915</v>
      </c>
      <c r="P101" s="27">
        <v>1</v>
      </c>
      <c r="Q101" s="116"/>
      <c r="R101" s="100"/>
      <c r="S101" s="100"/>
      <c r="T101" s="100"/>
      <c r="U101" s="100"/>
      <c r="V101" s="100"/>
      <c r="W101" s="100"/>
      <c r="X101" s="100"/>
      <c r="Y101" s="100"/>
      <c r="Z101" s="100"/>
    </row>
    <row r="102" spans="1:26" s="101" customFormat="1" ht="30" x14ac:dyDescent="0.25">
      <c r="A102" s="47">
        <f t="shared" ref="A102:A105" si="1">+A101+1</f>
        <v>3</v>
      </c>
      <c r="B102" s="103" t="s">
        <v>258</v>
      </c>
      <c r="C102" s="103" t="s">
        <v>258</v>
      </c>
      <c r="D102" s="102" t="s">
        <v>283</v>
      </c>
      <c r="E102" s="97" t="s">
        <v>286</v>
      </c>
      <c r="F102" s="98" t="s">
        <v>95</v>
      </c>
      <c r="G102" s="98" t="s">
        <v>182</v>
      </c>
      <c r="H102" s="105">
        <v>41297</v>
      </c>
      <c r="I102" s="99">
        <v>41453</v>
      </c>
      <c r="J102" s="99" t="s">
        <v>96</v>
      </c>
      <c r="K102" s="155">
        <v>5.2</v>
      </c>
      <c r="L102" s="99"/>
      <c r="M102" s="90">
        <v>45</v>
      </c>
      <c r="N102" s="90" t="s">
        <v>182</v>
      </c>
      <c r="O102" s="27">
        <v>35856423</v>
      </c>
      <c r="P102" s="27">
        <v>2</v>
      </c>
      <c r="Q102" s="116"/>
      <c r="R102" s="100"/>
      <c r="S102" s="100"/>
      <c r="T102" s="100"/>
      <c r="U102" s="100"/>
      <c r="V102" s="100"/>
      <c r="W102" s="100"/>
      <c r="X102" s="100"/>
      <c r="Y102" s="100"/>
      <c r="Z102" s="100"/>
    </row>
    <row r="103" spans="1:26" s="101" customFormat="1" ht="30" x14ac:dyDescent="0.25">
      <c r="A103" s="47">
        <f t="shared" si="1"/>
        <v>4</v>
      </c>
      <c r="B103" s="103" t="s">
        <v>258</v>
      </c>
      <c r="C103" s="103" t="s">
        <v>258</v>
      </c>
      <c r="D103" s="102" t="s">
        <v>287</v>
      </c>
      <c r="E103" s="155" t="s">
        <v>288</v>
      </c>
      <c r="F103" s="98" t="s">
        <v>95</v>
      </c>
      <c r="G103" s="98" t="s">
        <v>182</v>
      </c>
      <c r="H103" s="105">
        <v>40210</v>
      </c>
      <c r="I103" s="99">
        <v>40523</v>
      </c>
      <c r="J103" s="99" t="s">
        <v>96</v>
      </c>
      <c r="K103" s="155">
        <v>10.43</v>
      </c>
      <c r="L103" s="99"/>
      <c r="M103" s="90">
        <v>164</v>
      </c>
      <c r="N103" s="90" t="s">
        <v>182</v>
      </c>
      <c r="O103" s="27">
        <v>2350907940</v>
      </c>
      <c r="P103" s="27">
        <v>1</v>
      </c>
      <c r="Q103" s="116"/>
      <c r="R103" s="100"/>
      <c r="S103" s="100"/>
      <c r="T103" s="100"/>
      <c r="U103" s="100"/>
      <c r="V103" s="100"/>
      <c r="W103" s="100"/>
      <c r="X103" s="100"/>
      <c r="Y103" s="100"/>
      <c r="Z103" s="100"/>
    </row>
    <row r="104" spans="1:26" s="101" customFormat="1" x14ac:dyDescent="0.25">
      <c r="A104" s="47">
        <f t="shared" si="1"/>
        <v>5</v>
      </c>
      <c r="B104" s="102"/>
      <c r="C104" s="103"/>
      <c r="D104" s="102"/>
      <c r="E104" s="97"/>
      <c r="F104" s="98"/>
      <c r="G104" s="98"/>
      <c r="H104" s="98"/>
      <c r="I104" s="99"/>
      <c r="J104" s="99"/>
      <c r="K104" s="99"/>
      <c r="L104" s="99"/>
      <c r="M104" s="90"/>
      <c r="N104" s="90"/>
      <c r="O104" s="27"/>
      <c r="P104" s="27"/>
      <c r="Q104" s="116"/>
      <c r="R104" s="100"/>
      <c r="S104" s="100"/>
      <c r="T104" s="100"/>
      <c r="U104" s="100"/>
      <c r="V104" s="100"/>
      <c r="W104" s="100"/>
      <c r="X104" s="100"/>
      <c r="Y104" s="100"/>
      <c r="Z104" s="100"/>
    </row>
    <row r="105" spans="1:26" s="101" customFormat="1" x14ac:dyDescent="0.25">
      <c r="A105" s="47">
        <f t="shared" si="1"/>
        <v>6</v>
      </c>
      <c r="B105" s="102"/>
      <c r="C105" s="103"/>
      <c r="D105" s="102"/>
      <c r="E105" s="97"/>
      <c r="F105" s="98"/>
      <c r="G105" s="98"/>
      <c r="H105" s="98"/>
      <c r="I105" s="99"/>
      <c r="J105" s="99"/>
      <c r="K105" s="99"/>
      <c r="L105" s="99"/>
      <c r="M105" s="90"/>
      <c r="N105" s="90"/>
      <c r="O105" s="27"/>
      <c r="P105" s="27"/>
      <c r="Q105" s="116"/>
      <c r="R105" s="100"/>
      <c r="S105" s="100"/>
      <c r="T105" s="100"/>
      <c r="U105" s="100"/>
      <c r="V105" s="100"/>
      <c r="W105" s="100"/>
      <c r="X105" s="100"/>
      <c r="Y105" s="100"/>
      <c r="Z105" s="100"/>
    </row>
    <row r="106" spans="1:26" s="101" customFormat="1" x14ac:dyDescent="0.25">
      <c r="A106" s="47"/>
      <c r="B106" s="50" t="s">
        <v>16</v>
      </c>
      <c r="C106" s="103"/>
      <c r="D106" s="102"/>
      <c r="E106" s="97"/>
      <c r="F106" s="98"/>
      <c r="G106" s="98"/>
      <c r="H106" s="98"/>
      <c r="I106" s="99"/>
      <c r="J106" s="99"/>
      <c r="K106" s="104">
        <f>SUM(K100:K105)</f>
        <v>24.13</v>
      </c>
      <c r="L106" s="104">
        <f>SUM(L100:L105)</f>
        <v>0</v>
      </c>
      <c r="M106" s="114">
        <f>SUM(M100:M105)</f>
        <v>531</v>
      </c>
      <c r="N106" s="104">
        <f>SUM(N100:N105)</f>
        <v>0</v>
      </c>
      <c r="O106" s="27"/>
      <c r="P106" s="27"/>
      <c r="Q106" s="117"/>
    </row>
    <row r="107" spans="1:26" x14ac:dyDescent="0.25">
      <c r="B107" s="30"/>
      <c r="C107" s="30"/>
      <c r="D107" s="30"/>
      <c r="E107" s="31"/>
      <c r="F107" s="30"/>
      <c r="G107" s="30"/>
      <c r="H107" s="30"/>
      <c r="I107" s="30"/>
      <c r="J107" s="30"/>
      <c r="K107" s="30"/>
      <c r="L107" s="30"/>
      <c r="M107" s="30"/>
      <c r="N107" s="30"/>
      <c r="O107" s="30"/>
      <c r="P107" s="30"/>
    </row>
    <row r="108" spans="1:26" ht="18.75" x14ac:dyDescent="0.25">
      <c r="B108" s="59" t="s">
        <v>32</v>
      </c>
      <c r="C108" s="73">
        <f>+K106</f>
        <v>24.13</v>
      </c>
      <c r="H108" s="32"/>
      <c r="I108" s="32"/>
      <c r="J108" s="32"/>
      <c r="K108" s="32"/>
      <c r="L108" s="32"/>
      <c r="M108" s="32"/>
      <c r="N108" s="30"/>
      <c r="O108" s="30"/>
      <c r="P108" s="30"/>
    </row>
    <row r="110" spans="1:26" ht="15.75" thickBot="1" x14ac:dyDescent="0.3"/>
    <row r="111" spans="1:26" ht="37.15" customHeight="1" thickBot="1" x14ac:dyDescent="0.3">
      <c r="B111" s="76" t="s">
        <v>47</v>
      </c>
      <c r="C111" s="77" t="s">
        <v>48</v>
      </c>
      <c r="D111" s="76" t="s">
        <v>49</v>
      </c>
      <c r="E111" s="77" t="s">
        <v>53</v>
      </c>
    </row>
    <row r="112" spans="1:26" ht="41.45" customHeight="1" x14ac:dyDescent="0.25">
      <c r="B112" s="67" t="s">
        <v>86</v>
      </c>
      <c r="C112" s="70">
        <v>20</v>
      </c>
      <c r="D112" s="70">
        <v>0</v>
      </c>
      <c r="E112" s="467">
        <f>+D112+D113+D114</f>
        <v>40</v>
      </c>
    </row>
    <row r="113" spans="2:17" x14ac:dyDescent="0.25">
      <c r="B113" s="67" t="s">
        <v>87</v>
      </c>
      <c r="C113" s="57">
        <v>30</v>
      </c>
      <c r="D113" s="134">
        <v>0</v>
      </c>
      <c r="E113" s="468"/>
    </row>
    <row r="114" spans="2:17" ht="15.75" thickBot="1" x14ac:dyDescent="0.3">
      <c r="B114" s="67" t="s">
        <v>88</v>
      </c>
      <c r="C114" s="72">
        <v>40</v>
      </c>
      <c r="D114" s="72">
        <v>40</v>
      </c>
      <c r="E114" s="469"/>
    </row>
    <row r="116" spans="2:17" ht="15.75" thickBot="1" x14ac:dyDescent="0.3"/>
    <row r="117" spans="2:17" ht="27" thickBot="1" x14ac:dyDescent="0.3">
      <c r="B117" s="449" t="s">
        <v>50</v>
      </c>
      <c r="C117" s="450"/>
      <c r="D117" s="450"/>
      <c r="E117" s="450"/>
      <c r="F117" s="450"/>
      <c r="G117" s="450"/>
      <c r="H117" s="450"/>
      <c r="I117" s="450"/>
      <c r="J117" s="450"/>
      <c r="K117" s="450"/>
      <c r="L117" s="450"/>
      <c r="M117" s="450"/>
      <c r="N117" s="451"/>
    </row>
    <row r="119" spans="2:17" ht="92.25" customHeight="1" x14ac:dyDescent="0.25">
      <c r="B119" s="108" t="s">
        <v>0</v>
      </c>
      <c r="C119" s="108" t="s">
        <v>39</v>
      </c>
      <c r="D119" s="108" t="s">
        <v>40</v>
      </c>
      <c r="E119" s="108" t="s">
        <v>78</v>
      </c>
      <c r="F119" s="108" t="s">
        <v>80</v>
      </c>
      <c r="G119" s="108" t="s">
        <v>81</v>
      </c>
      <c r="H119" s="108" t="s">
        <v>82</v>
      </c>
      <c r="I119" s="108" t="s">
        <v>79</v>
      </c>
      <c r="J119" s="452" t="s">
        <v>83</v>
      </c>
      <c r="K119" s="453"/>
      <c r="L119" s="454"/>
      <c r="M119" s="108" t="s">
        <v>84</v>
      </c>
      <c r="N119" s="108" t="s">
        <v>41</v>
      </c>
      <c r="O119" s="108" t="s">
        <v>42</v>
      </c>
      <c r="P119" s="452" t="s">
        <v>3</v>
      </c>
      <c r="Q119" s="454"/>
    </row>
    <row r="120" spans="2:17" ht="102.75" customHeight="1" x14ac:dyDescent="0.25">
      <c r="B120" s="132" t="s">
        <v>130</v>
      </c>
      <c r="C120" s="132">
        <v>1</v>
      </c>
      <c r="D120" s="129" t="s">
        <v>289</v>
      </c>
      <c r="E120" s="129">
        <v>52409604</v>
      </c>
      <c r="F120" s="132" t="s">
        <v>273</v>
      </c>
      <c r="G120" s="132" t="s">
        <v>274</v>
      </c>
      <c r="H120" s="130">
        <v>40809</v>
      </c>
      <c r="I120" s="131"/>
      <c r="J120" s="128" t="s">
        <v>267</v>
      </c>
      <c r="K120" s="86" t="s">
        <v>275</v>
      </c>
      <c r="L120" s="86" t="s">
        <v>294</v>
      </c>
      <c r="M120" s="129" t="s">
        <v>95</v>
      </c>
      <c r="N120" s="129" t="s">
        <v>95</v>
      </c>
      <c r="O120" s="129" t="s">
        <v>95</v>
      </c>
      <c r="P120" s="460"/>
      <c r="Q120" s="460"/>
    </row>
    <row r="121" spans="2:17" ht="138.75" customHeight="1" x14ac:dyDescent="0.25">
      <c r="B121" s="128" t="s">
        <v>92</v>
      </c>
      <c r="C121" s="133">
        <v>1</v>
      </c>
      <c r="D121" s="134" t="s">
        <v>291</v>
      </c>
      <c r="E121" s="134">
        <v>32872020</v>
      </c>
      <c r="F121" s="69" t="s">
        <v>290</v>
      </c>
      <c r="G121" s="69" t="s">
        <v>293</v>
      </c>
      <c r="H121" s="127">
        <v>41634</v>
      </c>
      <c r="I121" s="5"/>
      <c r="J121" s="128" t="s">
        <v>267</v>
      </c>
      <c r="K121" s="86" t="s">
        <v>275</v>
      </c>
      <c r="L121" s="86" t="s">
        <v>295</v>
      </c>
      <c r="M121" s="134" t="s">
        <v>95</v>
      </c>
      <c r="N121" s="134" t="s">
        <v>95</v>
      </c>
      <c r="O121" s="134" t="s">
        <v>95</v>
      </c>
      <c r="P121" s="457"/>
      <c r="Q121" s="458"/>
    </row>
    <row r="122" spans="2:17" ht="69.75" customHeight="1" x14ac:dyDescent="0.25">
      <c r="B122" s="128" t="s">
        <v>93</v>
      </c>
      <c r="C122" s="133">
        <v>1</v>
      </c>
      <c r="D122" s="134" t="s">
        <v>292</v>
      </c>
      <c r="E122" s="134">
        <v>32713638</v>
      </c>
      <c r="F122" s="134" t="s">
        <v>243</v>
      </c>
      <c r="G122" s="109" t="s">
        <v>116</v>
      </c>
      <c r="H122" s="127">
        <v>34175</v>
      </c>
      <c r="I122" s="57"/>
      <c r="J122" s="128" t="s">
        <v>267</v>
      </c>
      <c r="K122" s="86" t="s">
        <v>275</v>
      </c>
      <c r="L122" s="86" t="s">
        <v>296</v>
      </c>
      <c r="M122" s="134" t="s">
        <v>95</v>
      </c>
      <c r="N122" s="134" t="s">
        <v>95</v>
      </c>
      <c r="O122" s="134" t="s">
        <v>95</v>
      </c>
      <c r="P122" s="463"/>
      <c r="Q122" s="463"/>
    </row>
    <row r="125" spans="2:17" ht="15.75" thickBot="1" x14ac:dyDescent="0.3"/>
    <row r="126" spans="2:17" ht="54" customHeight="1" x14ac:dyDescent="0.25">
      <c r="B126" s="112" t="s">
        <v>33</v>
      </c>
      <c r="C126" s="112" t="s">
        <v>47</v>
      </c>
      <c r="D126" s="108" t="s">
        <v>48</v>
      </c>
      <c r="E126" s="112" t="s">
        <v>49</v>
      </c>
      <c r="F126" s="77" t="s">
        <v>54</v>
      </c>
      <c r="G126" s="82"/>
    </row>
    <row r="127" spans="2:17" ht="120.75" customHeight="1" x14ac:dyDescent="0.2">
      <c r="B127" s="470" t="s">
        <v>51</v>
      </c>
      <c r="C127" s="6" t="s">
        <v>89</v>
      </c>
      <c r="D127" s="134">
        <v>25</v>
      </c>
      <c r="E127" s="134">
        <v>25</v>
      </c>
      <c r="F127" s="471">
        <f>+E127+E128+E129</f>
        <v>60</v>
      </c>
      <c r="G127" s="83"/>
    </row>
    <row r="128" spans="2:17" ht="76.150000000000006" customHeight="1" x14ac:dyDescent="0.2">
      <c r="B128" s="470"/>
      <c r="C128" s="6" t="s">
        <v>90</v>
      </c>
      <c r="D128" s="133">
        <v>25</v>
      </c>
      <c r="E128" s="134">
        <v>25</v>
      </c>
      <c r="F128" s="472"/>
      <c r="G128" s="83"/>
    </row>
    <row r="129" spans="2:7" ht="69" customHeight="1" x14ac:dyDescent="0.2">
      <c r="B129" s="470"/>
      <c r="C129" s="6" t="s">
        <v>91</v>
      </c>
      <c r="D129" s="134">
        <v>10</v>
      </c>
      <c r="E129" s="134">
        <v>10</v>
      </c>
      <c r="F129" s="473"/>
      <c r="G129" s="83"/>
    </row>
    <row r="130" spans="2:7" x14ac:dyDescent="0.25">
      <c r="C130" s="92"/>
    </row>
    <row r="133" spans="2:7" x14ac:dyDescent="0.25">
      <c r="B133" s="110" t="s">
        <v>55</v>
      </c>
    </row>
    <row r="136" spans="2:7" x14ac:dyDescent="0.25">
      <c r="B136" s="113" t="s">
        <v>33</v>
      </c>
      <c r="C136" s="113" t="s">
        <v>56</v>
      </c>
      <c r="D136" s="112" t="s">
        <v>49</v>
      </c>
      <c r="E136" s="112" t="s">
        <v>16</v>
      </c>
    </row>
    <row r="137" spans="2:7" ht="28.5" x14ac:dyDescent="0.25">
      <c r="B137" s="93" t="s">
        <v>57</v>
      </c>
      <c r="C137" s="94">
        <v>40</v>
      </c>
      <c r="D137" s="134">
        <f>+E112</f>
        <v>40</v>
      </c>
      <c r="E137" s="446">
        <f>+D137+D138</f>
        <v>100</v>
      </c>
    </row>
    <row r="138" spans="2:7" ht="42.75" x14ac:dyDescent="0.25">
      <c r="B138" s="93" t="s">
        <v>58</v>
      </c>
      <c r="C138" s="94">
        <v>60</v>
      </c>
      <c r="D138" s="134">
        <f>+F127</f>
        <v>60</v>
      </c>
      <c r="E138" s="447"/>
    </row>
  </sheetData>
  <mergeCells count="41">
    <mergeCell ref="B57:B58"/>
    <mergeCell ref="C57:C58"/>
    <mergeCell ref="D57:E57"/>
    <mergeCell ref="B2:P2"/>
    <mergeCell ref="B4:P4"/>
    <mergeCell ref="C6:N6"/>
    <mergeCell ref="C7:N7"/>
    <mergeCell ref="C8:N8"/>
    <mergeCell ref="C9:N9"/>
    <mergeCell ref="C10:E10"/>
    <mergeCell ref="B14:C21"/>
    <mergeCell ref="B22:C22"/>
    <mergeCell ref="E40:E41"/>
    <mergeCell ref="M45:N45"/>
    <mergeCell ref="C61:N61"/>
    <mergeCell ref="B63:N63"/>
    <mergeCell ref="O66:P66"/>
    <mergeCell ref="O67:P67"/>
    <mergeCell ref="O68:P68"/>
    <mergeCell ref="P82:Q82"/>
    <mergeCell ref="P83:Q83"/>
    <mergeCell ref="O69:P69"/>
    <mergeCell ref="O70:P70"/>
    <mergeCell ref="B76:N76"/>
    <mergeCell ref="J81:L81"/>
    <mergeCell ref="P81:Q81"/>
    <mergeCell ref="P119:Q119"/>
    <mergeCell ref="P120:Q120"/>
    <mergeCell ref="P121:Q121"/>
    <mergeCell ref="P122:Q122"/>
    <mergeCell ref="B86:N86"/>
    <mergeCell ref="D89:E89"/>
    <mergeCell ref="D90:E90"/>
    <mergeCell ref="B93:P93"/>
    <mergeCell ref="B96:N96"/>
    <mergeCell ref="E112:E114"/>
    <mergeCell ref="B127:B129"/>
    <mergeCell ref="F127:F129"/>
    <mergeCell ref="E137:E138"/>
    <mergeCell ref="B117:N117"/>
    <mergeCell ref="J119:L119"/>
  </mergeCells>
  <dataValidations count="2">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687</v>
      </c>
      <c r="D6" s="439"/>
      <c r="E6" s="439"/>
      <c r="F6" s="439"/>
      <c r="G6" s="439"/>
      <c r="H6" s="439"/>
      <c r="I6" s="439"/>
      <c r="J6" s="439"/>
      <c r="K6" s="439"/>
      <c r="L6" s="439"/>
      <c r="M6" s="439"/>
      <c r="N6" s="440"/>
    </row>
    <row r="7" spans="2:16" ht="16.5" thickBot="1" x14ac:dyDescent="0.3">
      <c r="B7" s="12" t="s">
        <v>5</v>
      </c>
      <c r="C7" s="439" t="s">
        <v>688</v>
      </c>
      <c r="D7" s="439"/>
      <c r="E7" s="439"/>
      <c r="F7" s="439"/>
      <c r="G7" s="439"/>
      <c r="H7" s="439"/>
      <c r="I7" s="439"/>
      <c r="J7" s="439"/>
      <c r="K7" s="439"/>
      <c r="L7" s="439"/>
      <c r="M7" s="439"/>
      <c r="N7" s="440"/>
    </row>
    <row r="8" spans="2:16" ht="16.5" thickBot="1" x14ac:dyDescent="0.3">
      <c r="B8" s="12" t="s">
        <v>6</v>
      </c>
      <c r="C8" s="439" t="s">
        <v>689</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17</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17</v>
      </c>
      <c r="E15" s="36">
        <v>1252968600</v>
      </c>
      <c r="F15" s="212">
        <v>600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v>90</v>
      </c>
      <c r="F40" s="92"/>
      <c r="G40" s="92"/>
      <c r="H40" s="92"/>
      <c r="I40" s="95"/>
      <c r="J40" s="95"/>
      <c r="K40" s="95"/>
      <c r="L40" s="95"/>
      <c r="M40" s="95"/>
      <c r="N40" s="96"/>
    </row>
    <row r="41" spans="1:17" ht="42.75" x14ac:dyDescent="0.25">
      <c r="A41" s="87"/>
      <c r="B41" s="93" t="s">
        <v>103</v>
      </c>
      <c r="C41" s="94">
        <v>60</v>
      </c>
      <c r="D41" s="193">
        <v>50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689</v>
      </c>
      <c r="C49" s="102" t="s">
        <v>689</v>
      </c>
      <c r="D49" s="102" t="s">
        <v>189</v>
      </c>
      <c r="E49" s="124">
        <v>99</v>
      </c>
      <c r="F49" s="98" t="s">
        <v>95</v>
      </c>
      <c r="G49" s="115"/>
      <c r="H49" s="105">
        <v>41663</v>
      </c>
      <c r="I49" s="105">
        <v>41912</v>
      </c>
      <c r="J49" s="155" t="s">
        <v>96</v>
      </c>
      <c r="K49" s="90">
        <f>(I49-H49)/30</f>
        <v>8.3000000000000007</v>
      </c>
      <c r="L49" s="99"/>
      <c r="M49" s="155">
        <v>507</v>
      </c>
      <c r="N49" s="155"/>
      <c r="O49" s="27"/>
      <c r="P49" s="27"/>
      <c r="Q49" s="116"/>
      <c r="R49" s="100"/>
      <c r="S49" s="100"/>
      <c r="T49" s="100"/>
      <c r="U49" s="100"/>
      <c r="V49" s="100"/>
      <c r="W49" s="100"/>
      <c r="X49" s="100"/>
      <c r="Y49" s="100"/>
      <c r="Z49" s="100"/>
    </row>
    <row r="50" spans="1:26" s="101" customFormat="1" ht="45" x14ac:dyDescent="0.25">
      <c r="A50" s="47">
        <v>2</v>
      </c>
      <c r="B50" s="102" t="s">
        <v>688</v>
      </c>
      <c r="C50" s="102" t="s">
        <v>688</v>
      </c>
      <c r="D50" s="102" t="s">
        <v>189</v>
      </c>
      <c r="E50" s="124">
        <v>37</v>
      </c>
      <c r="F50" s="98" t="s">
        <v>95</v>
      </c>
      <c r="G50" s="115"/>
      <c r="H50" s="105">
        <v>40187</v>
      </c>
      <c r="I50" s="105">
        <v>40543</v>
      </c>
      <c r="J50" s="155" t="s">
        <v>96</v>
      </c>
      <c r="K50" s="90">
        <f>(I50-H50)/30</f>
        <v>11.866666666666667</v>
      </c>
      <c r="L50" s="99"/>
      <c r="M50" s="155">
        <v>95</v>
      </c>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90">
        <f t="shared" ref="K51:K54" si="1">(I51-H51)/30</f>
        <v>0</v>
      </c>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f t="shared" si="1"/>
        <v>0</v>
      </c>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f t="shared" si="1"/>
        <v>0</v>
      </c>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0">
        <f t="shared" si="1"/>
        <v>0</v>
      </c>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0"/>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90">
        <f t="shared" ref="K57:N57" si="2">SUM(K49:K56)</f>
        <v>20.166666666666668</v>
      </c>
      <c r="L57" s="104">
        <f t="shared" si="2"/>
        <v>0</v>
      </c>
      <c r="M57" s="114">
        <f t="shared" si="2"/>
        <v>602</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20.166666666666668</v>
      </c>
      <c r="D61" s="58" t="s">
        <v>110</v>
      </c>
      <c r="E61" s="200"/>
      <c r="F61" s="32"/>
      <c r="G61" s="32"/>
      <c r="H61" s="32"/>
      <c r="I61" s="32"/>
      <c r="J61" s="32"/>
      <c r="K61" s="32"/>
      <c r="L61" s="32"/>
      <c r="M61" s="32"/>
    </row>
    <row r="62" spans="1:26" s="30" customFormat="1" ht="30" customHeight="1" x14ac:dyDescent="0.25">
      <c r="B62" s="59" t="s">
        <v>25</v>
      </c>
      <c r="C62" s="60">
        <f>+M57</f>
        <v>602</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1.25" customHeight="1" x14ac:dyDescent="0.25">
      <c r="B69" s="3" t="s">
        <v>479</v>
      </c>
      <c r="C69" s="190" t="s">
        <v>480</v>
      </c>
      <c r="D69" s="190" t="s">
        <v>690</v>
      </c>
      <c r="E69" s="190">
        <v>50</v>
      </c>
      <c r="F69" s="190"/>
      <c r="G69" s="190"/>
      <c r="H69" s="190"/>
      <c r="I69" s="190" t="s">
        <v>95</v>
      </c>
      <c r="J69" s="190"/>
      <c r="K69" s="190"/>
      <c r="L69" s="190"/>
      <c r="M69" s="190"/>
      <c r="N69" s="190"/>
      <c r="O69" s="460"/>
      <c r="P69" s="460"/>
      <c r="Q69" s="109"/>
    </row>
    <row r="70" spans="2:17" ht="38.25" customHeight="1" x14ac:dyDescent="0.25">
      <c r="B70" s="3" t="s">
        <v>479</v>
      </c>
      <c r="C70" s="190" t="s">
        <v>480</v>
      </c>
      <c r="D70" s="190" t="s">
        <v>691</v>
      </c>
      <c r="E70" s="190">
        <v>50</v>
      </c>
      <c r="F70" s="190"/>
      <c r="G70" s="190"/>
      <c r="H70" s="190"/>
      <c r="I70" s="190" t="s">
        <v>95</v>
      </c>
      <c r="J70" s="190"/>
      <c r="K70" s="190"/>
      <c r="L70" s="190"/>
      <c r="M70" s="190"/>
      <c r="N70" s="190"/>
      <c r="O70" s="460"/>
      <c r="P70" s="460"/>
      <c r="Q70" s="109"/>
    </row>
    <row r="71" spans="2:17" ht="27" customHeight="1" x14ac:dyDescent="0.25">
      <c r="B71" s="3" t="s">
        <v>479</v>
      </c>
      <c r="C71" s="190" t="s">
        <v>480</v>
      </c>
      <c r="D71" s="3" t="s">
        <v>692</v>
      </c>
      <c r="E71" s="3">
        <v>50</v>
      </c>
      <c r="F71" s="3"/>
      <c r="G71" s="3"/>
      <c r="H71" s="3"/>
      <c r="I71" s="3" t="s">
        <v>95</v>
      </c>
      <c r="J71" s="3"/>
      <c r="K71" s="3"/>
      <c r="L71" s="3"/>
      <c r="M71" s="3"/>
      <c r="N71" s="3"/>
      <c r="O71" s="460"/>
      <c r="P71" s="460"/>
      <c r="Q71" s="109"/>
    </row>
    <row r="72" spans="2:17" ht="28.5" customHeight="1" x14ac:dyDescent="0.25">
      <c r="B72" s="3" t="s">
        <v>479</v>
      </c>
      <c r="C72" s="190" t="s">
        <v>480</v>
      </c>
      <c r="D72" s="5" t="s">
        <v>693</v>
      </c>
      <c r="E72" s="5">
        <v>50</v>
      </c>
      <c r="F72" s="4"/>
      <c r="G72" s="4"/>
      <c r="H72" s="4"/>
      <c r="I72" s="85" t="s">
        <v>95</v>
      </c>
      <c r="J72" s="85"/>
      <c r="K72" s="109"/>
      <c r="L72" s="109"/>
      <c r="M72" s="109"/>
      <c r="N72" s="109"/>
      <c r="O72" s="460"/>
      <c r="P72" s="460"/>
      <c r="Q72" s="109"/>
    </row>
    <row r="73" spans="2:17" x14ac:dyDescent="0.25">
      <c r="B73" s="3" t="s">
        <v>479</v>
      </c>
      <c r="C73" s="190" t="s">
        <v>480</v>
      </c>
      <c r="D73" s="5" t="s">
        <v>694</v>
      </c>
      <c r="E73" s="5">
        <v>50</v>
      </c>
      <c r="F73" s="4"/>
      <c r="G73" s="4"/>
      <c r="H73" s="4"/>
      <c r="I73" s="85" t="s">
        <v>95</v>
      </c>
      <c r="J73" s="85"/>
      <c r="K73" s="109"/>
      <c r="L73" s="109"/>
      <c r="M73" s="109"/>
      <c r="N73" s="109"/>
      <c r="O73" s="460"/>
      <c r="P73" s="460"/>
      <c r="Q73" s="109"/>
    </row>
    <row r="74" spans="2:17" x14ac:dyDescent="0.25">
      <c r="B74" s="3" t="s">
        <v>479</v>
      </c>
      <c r="C74" s="190" t="s">
        <v>480</v>
      </c>
      <c r="D74" s="5" t="s">
        <v>695</v>
      </c>
      <c r="E74" s="5">
        <v>50</v>
      </c>
      <c r="F74" s="4"/>
      <c r="G74" s="4"/>
      <c r="H74" s="4"/>
      <c r="I74" s="85" t="s">
        <v>95</v>
      </c>
      <c r="J74" s="85"/>
      <c r="K74" s="109"/>
      <c r="L74" s="109"/>
      <c r="M74" s="109"/>
      <c r="N74" s="109"/>
      <c r="O74" s="460"/>
      <c r="P74" s="460"/>
      <c r="Q74" s="109"/>
    </row>
    <row r="75" spans="2:17" x14ac:dyDescent="0.25">
      <c r="B75" s="3" t="s">
        <v>479</v>
      </c>
      <c r="C75" s="190" t="s">
        <v>480</v>
      </c>
      <c r="D75" s="5" t="s">
        <v>696</v>
      </c>
      <c r="E75" s="5">
        <v>50</v>
      </c>
      <c r="F75" s="4"/>
      <c r="G75" s="4"/>
      <c r="H75" s="4"/>
      <c r="I75" s="85" t="s">
        <v>95</v>
      </c>
      <c r="J75" s="85"/>
      <c r="K75" s="109"/>
      <c r="L75" s="109"/>
      <c r="M75" s="109"/>
      <c r="N75" s="109"/>
      <c r="O75" s="460"/>
      <c r="P75" s="460"/>
      <c r="Q75" s="109"/>
    </row>
    <row r="76" spans="2:17" x14ac:dyDescent="0.25">
      <c r="B76" s="3" t="s">
        <v>479</v>
      </c>
      <c r="C76" s="190" t="s">
        <v>480</v>
      </c>
      <c r="D76" s="5" t="s">
        <v>697</v>
      </c>
      <c r="E76" s="5">
        <v>50</v>
      </c>
      <c r="F76" s="4"/>
      <c r="G76" s="4"/>
      <c r="H76" s="4"/>
      <c r="I76" s="85" t="s">
        <v>95</v>
      </c>
      <c r="J76" s="85"/>
      <c r="K76" s="109"/>
      <c r="L76" s="109"/>
      <c r="M76" s="109"/>
      <c r="N76" s="109"/>
      <c r="O76" s="460"/>
      <c r="P76" s="460"/>
      <c r="Q76" s="109"/>
    </row>
    <row r="77" spans="2:17" x14ac:dyDescent="0.25">
      <c r="B77" s="3" t="s">
        <v>479</v>
      </c>
      <c r="C77" s="190" t="s">
        <v>480</v>
      </c>
      <c r="D77" s="109" t="s">
        <v>698</v>
      </c>
      <c r="E77" s="109">
        <v>50</v>
      </c>
      <c r="F77" s="109"/>
      <c r="G77" s="109"/>
      <c r="H77" s="109"/>
      <c r="I77" s="109" t="s">
        <v>95</v>
      </c>
      <c r="J77" s="85"/>
      <c r="K77" s="109"/>
      <c r="L77" s="109"/>
      <c r="M77" s="109"/>
      <c r="N77" s="109"/>
      <c r="O77" s="197"/>
      <c r="P77" s="197"/>
      <c r="Q77" s="109"/>
    </row>
    <row r="78" spans="2:17" x14ac:dyDescent="0.25">
      <c r="B78" s="3" t="s">
        <v>479</v>
      </c>
      <c r="C78" s="190" t="s">
        <v>480</v>
      </c>
      <c r="D78" s="5" t="s">
        <v>699</v>
      </c>
      <c r="E78" s="5">
        <v>50</v>
      </c>
      <c r="F78" s="4"/>
      <c r="G78" s="4"/>
      <c r="H78" s="4"/>
      <c r="I78" s="85" t="s">
        <v>95</v>
      </c>
      <c r="J78" s="85"/>
      <c r="K78" s="109"/>
      <c r="L78" s="109"/>
      <c r="M78" s="109"/>
      <c r="N78" s="109"/>
      <c r="O78" s="197"/>
      <c r="P78" s="197"/>
      <c r="Q78" s="109"/>
    </row>
    <row r="79" spans="2:17" x14ac:dyDescent="0.25">
      <c r="B79" s="3" t="s">
        <v>479</v>
      </c>
      <c r="C79" s="190" t="s">
        <v>480</v>
      </c>
      <c r="D79" s="5" t="s">
        <v>700</v>
      </c>
      <c r="E79" s="5">
        <v>50</v>
      </c>
      <c r="F79" s="4"/>
      <c r="G79" s="4"/>
      <c r="H79" s="4"/>
      <c r="I79" s="85" t="s">
        <v>95</v>
      </c>
      <c r="J79" s="85"/>
      <c r="K79" s="109"/>
      <c r="L79" s="109"/>
      <c r="M79" s="109"/>
      <c r="N79" s="109"/>
      <c r="O79" s="197"/>
      <c r="P79" s="197"/>
      <c r="Q79" s="109"/>
    </row>
    <row r="80" spans="2:17" x14ac:dyDescent="0.25">
      <c r="B80" s="3" t="s">
        <v>479</v>
      </c>
      <c r="C80" s="190" t="s">
        <v>480</v>
      </c>
      <c r="D80" s="109" t="s">
        <v>701</v>
      </c>
      <c r="E80" s="109">
        <v>50</v>
      </c>
      <c r="F80" s="109"/>
      <c r="G80" s="109"/>
      <c r="H80" s="109"/>
      <c r="I80" s="109" t="s">
        <v>95</v>
      </c>
      <c r="J80" s="109"/>
      <c r="K80" s="109"/>
      <c r="L80" s="109"/>
      <c r="M80" s="109"/>
      <c r="N80" s="109"/>
      <c r="O80" s="460"/>
      <c r="P80" s="460"/>
      <c r="Q80" s="109"/>
    </row>
    <row r="81" spans="2:17" x14ac:dyDescent="0.25">
      <c r="B81" s="9" t="s">
        <v>1</v>
      </c>
    </row>
    <row r="82" spans="2:17" x14ac:dyDescent="0.25">
      <c r="B82" s="9" t="s">
        <v>37</v>
      </c>
    </row>
    <row r="83" spans="2:17" x14ac:dyDescent="0.25">
      <c r="B83" s="9" t="s">
        <v>60</v>
      </c>
    </row>
    <row r="85" spans="2:17" ht="15.75" thickBot="1" x14ac:dyDescent="0.3"/>
    <row r="86" spans="2:17" ht="27" thickBot="1" x14ac:dyDescent="0.3">
      <c r="B86" s="449" t="s">
        <v>38</v>
      </c>
      <c r="C86" s="450"/>
      <c r="D86" s="450"/>
      <c r="E86" s="450"/>
      <c r="F86" s="450"/>
      <c r="G86" s="450"/>
      <c r="H86" s="450"/>
      <c r="I86" s="450"/>
      <c r="J86" s="450"/>
      <c r="K86" s="450"/>
      <c r="L86" s="450"/>
      <c r="M86" s="450"/>
      <c r="N86" s="451"/>
    </row>
    <row r="91" spans="2:17" ht="76.5" customHeight="1" x14ac:dyDescent="0.25">
      <c r="B91" s="108" t="s">
        <v>0</v>
      </c>
      <c r="C91" s="108" t="s">
        <v>39</v>
      </c>
      <c r="D91" s="108" t="s">
        <v>40</v>
      </c>
      <c r="E91" s="108" t="s">
        <v>78</v>
      </c>
      <c r="F91" s="108" t="s">
        <v>80</v>
      </c>
      <c r="G91" s="108" t="s">
        <v>81</v>
      </c>
      <c r="H91" s="108" t="s">
        <v>82</v>
      </c>
      <c r="I91" s="108" t="s">
        <v>79</v>
      </c>
      <c r="J91" s="452" t="s">
        <v>83</v>
      </c>
      <c r="K91" s="453"/>
      <c r="L91" s="454"/>
      <c r="M91" s="108" t="s">
        <v>84</v>
      </c>
      <c r="N91" s="108" t="s">
        <v>41</v>
      </c>
      <c r="O91" s="108" t="s">
        <v>42</v>
      </c>
      <c r="P91" s="452" t="s">
        <v>3</v>
      </c>
      <c r="Q91" s="454"/>
    </row>
    <row r="92" spans="2:17" ht="60.75" customHeight="1" x14ac:dyDescent="0.25">
      <c r="B92" s="190" t="s">
        <v>160</v>
      </c>
      <c r="C92" s="190"/>
      <c r="D92" s="3"/>
      <c r="E92" s="3"/>
      <c r="F92" s="3"/>
      <c r="G92" s="3"/>
      <c r="H92" s="3"/>
      <c r="I92" s="5"/>
      <c r="J92" s="1" t="s">
        <v>482</v>
      </c>
      <c r="K92" s="86" t="s">
        <v>527</v>
      </c>
      <c r="L92" s="85" t="s">
        <v>528</v>
      </c>
      <c r="M92" s="109"/>
      <c r="N92" s="109"/>
      <c r="O92" s="109"/>
      <c r="P92" s="460"/>
      <c r="Q92" s="460"/>
    </row>
    <row r="93" spans="2:17" ht="33.6" customHeight="1" x14ac:dyDescent="0.25">
      <c r="B93" s="190" t="s">
        <v>220</v>
      </c>
      <c r="C93" s="190"/>
      <c r="D93" s="3"/>
      <c r="E93" s="3"/>
      <c r="F93" s="3"/>
      <c r="G93" s="3"/>
      <c r="H93" s="3"/>
      <c r="I93" s="5"/>
      <c r="J93" s="1"/>
      <c r="K93" s="85"/>
      <c r="L93" s="85"/>
      <c r="M93" s="109"/>
      <c r="N93" s="109"/>
      <c r="O93" s="109"/>
      <c r="P93" s="463"/>
      <c r="Q93" s="463"/>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96</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44.25" customHeight="1" x14ac:dyDescent="0.25">
      <c r="A110" s="47">
        <v>1</v>
      </c>
      <c r="B110" s="102" t="s">
        <v>688</v>
      </c>
      <c r="C110" s="102" t="s">
        <v>688</v>
      </c>
      <c r="D110" s="102" t="s">
        <v>189</v>
      </c>
      <c r="E110" s="155">
        <v>35</v>
      </c>
      <c r="F110" s="105" t="s">
        <v>95</v>
      </c>
      <c r="G110" s="115"/>
      <c r="H110" s="105">
        <v>40187</v>
      </c>
      <c r="I110" s="105">
        <v>40543</v>
      </c>
      <c r="J110" s="105" t="s">
        <v>96</v>
      </c>
      <c r="K110" s="155">
        <f>(I110-H110)/30</f>
        <v>11.866666666666667</v>
      </c>
      <c r="L110" s="155"/>
      <c r="M110" s="155">
        <v>90</v>
      </c>
      <c r="N110" s="90"/>
      <c r="O110" s="27"/>
      <c r="P110" s="27"/>
      <c r="R110" s="100"/>
      <c r="S110" s="100"/>
      <c r="T110" s="100"/>
      <c r="U110" s="100"/>
      <c r="V110" s="100"/>
      <c r="W110" s="100"/>
      <c r="X110" s="100"/>
      <c r="Y110" s="100"/>
      <c r="Z110" s="100"/>
    </row>
    <row r="111" spans="1:26" s="101" customFormat="1" ht="45" x14ac:dyDescent="0.25">
      <c r="A111" s="47">
        <f>+A110+1</f>
        <v>2</v>
      </c>
      <c r="B111" s="102" t="s">
        <v>688</v>
      </c>
      <c r="C111" s="102" t="s">
        <v>688</v>
      </c>
      <c r="D111" s="102" t="s">
        <v>189</v>
      </c>
      <c r="E111" s="155">
        <v>224</v>
      </c>
      <c r="F111" s="98" t="s">
        <v>95</v>
      </c>
      <c r="G111" s="97"/>
      <c r="H111" s="105">
        <v>40563</v>
      </c>
      <c r="I111" s="105">
        <v>40908</v>
      </c>
      <c r="J111" s="99" t="s">
        <v>96</v>
      </c>
      <c r="K111" s="155">
        <f>(I111-H111)/30</f>
        <v>11.5</v>
      </c>
      <c r="L111" s="155"/>
      <c r="M111" s="124">
        <v>90</v>
      </c>
      <c r="N111" s="90"/>
      <c r="O111" s="27"/>
      <c r="P111" s="27"/>
      <c r="Q111" s="116"/>
      <c r="R111" s="100"/>
      <c r="S111" s="100"/>
      <c r="T111" s="100"/>
      <c r="U111" s="100"/>
      <c r="V111" s="100"/>
      <c r="W111" s="100"/>
      <c r="X111" s="100"/>
      <c r="Y111" s="100"/>
      <c r="Z111" s="100"/>
    </row>
    <row r="112" spans="1:26" s="101" customFormat="1" x14ac:dyDescent="0.25">
      <c r="A112" s="47">
        <f t="shared" ref="A112:A117" si="3">+A111+1</f>
        <v>3</v>
      </c>
      <c r="B112" s="102"/>
      <c r="C112" s="102"/>
      <c r="D112" s="102"/>
      <c r="E112" s="155"/>
      <c r="F112" s="98"/>
      <c r="G112" s="97"/>
      <c r="H112" s="105"/>
      <c r="I112" s="105"/>
      <c r="J112" s="99"/>
      <c r="K112" s="155"/>
      <c r="L112" s="155"/>
      <c r="M112" s="124"/>
      <c r="N112" s="90"/>
      <c r="O112" s="27"/>
      <c r="P112" s="27"/>
      <c r="Q112" s="116"/>
      <c r="R112" s="100"/>
      <c r="S112" s="100"/>
      <c r="T112" s="100"/>
      <c r="U112" s="100"/>
      <c r="V112" s="100"/>
      <c r="W112" s="100"/>
      <c r="X112" s="100"/>
      <c r="Y112" s="100"/>
      <c r="Z112" s="100"/>
    </row>
    <row r="113" spans="1:26" s="101" customFormat="1" x14ac:dyDescent="0.25">
      <c r="A113" s="47">
        <f t="shared" si="3"/>
        <v>4</v>
      </c>
      <c r="B113" s="102"/>
      <c r="C113" s="102"/>
      <c r="D113" s="102"/>
      <c r="E113" s="155"/>
      <c r="F113" s="98"/>
      <c r="G113" s="98"/>
      <c r="H113" s="105"/>
      <c r="I113" s="105"/>
      <c r="J113" s="99"/>
      <c r="K113" s="155"/>
      <c r="L113" s="155"/>
      <c r="M113" s="124"/>
      <c r="N113" s="90"/>
      <c r="O113" s="27"/>
      <c r="P113" s="27"/>
      <c r="Q113" s="116"/>
      <c r="R113" s="100"/>
      <c r="S113" s="100"/>
      <c r="T113" s="100"/>
      <c r="U113" s="100"/>
      <c r="V113" s="100"/>
      <c r="W113" s="100"/>
      <c r="X113" s="100"/>
      <c r="Y113" s="100"/>
      <c r="Z113" s="100"/>
    </row>
    <row r="114" spans="1:26" s="101" customFormat="1" x14ac:dyDescent="0.25">
      <c r="A114" s="47">
        <f t="shared" si="3"/>
        <v>5</v>
      </c>
      <c r="B114" s="102"/>
      <c r="C114" s="103"/>
      <c r="D114" s="102"/>
      <c r="E114" s="115"/>
      <c r="F114" s="98"/>
      <c r="G114" s="98"/>
      <c r="H114" s="105"/>
      <c r="I114" s="105"/>
      <c r="J114" s="99"/>
      <c r="K114" s="99"/>
      <c r="L114" s="155"/>
      <c r="M114" s="155"/>
      <c r="N114" s="90"/>
      <c r="O114" s="27"/>
      <c r="P114" s="27"/>
      <c r="Q114" s="116"/>
      <c r="R114" s="100"/>
      <c r="S114" s="100"/>
      <c r="T114" s="100"/>
      <c r="U114" s="100"/>
      <c r="V114" s="100"/>
      <c r="W114" s="100"/>
      <c r="X114" s="100"/>
      <c r="Y114" s="100"/>
      <c r="Z114" s="100"/>
    </row>
    <row r="115" spans="1:26" s="101" customFormat="1" x14ac:dyDescent="0.25">
      <c r="A115" s="47">
        <f t="shared" si="3"/>
        <v>6</v>
      </c>
      <c r="B115" s="102"/>
      <c r="C115" s="103"/>
      <c r="D115" s="102"/>
      <c r="E115" s="97"/>
      <c r="F115" s="98"/>
      <c r="G115" s="98"/>
      <c r="H115" s="105"/>
      <c r="I115" s="105"/>
      <c r="J115" s="99"/>
      <c r="K115" s="99"/>
      <c r="L115" s="155"/>
      <c r="M115" s="155"/>
      <c r="N115" s="90"/>
      <c r="O115" s="27"/>
      <c r="P115" s="27"/>
      <c r="Q115" s="116"/>
      <c r="R115" s="100"/>
      <c r="S115" s="100"/>
      <c r="T115" s="100"/>
      <c r="U115" s="100"/>
      <c r="V115" s="100"/>
      <c r="W115" s="100"/>
      <c r="X115" s="100"/>
      <c r="Y115" s="100"/>
      <c r="Z115" s="100"/>
    </row>
    <row r="116" spans="1:26" s="101" customFormat="1" x14ac:dyDescent="0.25">
      <c r="A116" s="47">
        <f t="shared" si="3"/>
        <v>7</v>
      </c>
      <c r="B116" s="102"/>
      <c r="C116" s="103"/>
      <c r="D116" s="102"/>
      <c r="E116" s="97"/>
      <c r="F116" s="98"/>
      <c r="G116" s="98"/>
      <c r="H116" s="98"/>
      <c r="I116" s="99"/>
      <c r="J116" s="99"/>
      <c r="K116" s="99"/>
      <c r="L116" s="155"/>
      <c r="M116" s="90"/>
      <c r="N116" s="90"/>
      <c r="O116" s="27"/>
      <c r="P116" s="27"/>
      <c r="Q116" s="116"/>
      <c r="R116" s="100"/>
      <c r="S116" s="100"/>
      <c r="T116" s="100"/>
      <c r="U116" s="100"/>
      <c r="V116" s="100"/>
      <c r="W116" s="100"/>
      <c r="X116" s="100"/>
      <c r="Y116" s="100"/>
      <c r="Z116" s="100"/>
    </row>
    <row r="117" spans="1:26" s="101" customFormat="1" x14ac:dyDescent="0.25">
      <c r="A117" s="47">
        <f t="shared" si="3"/>
        <v>8</v>
      </c>
      <c r="B117" s="102"/>
      <c r="C117" s="103"/>
      <c r="D117" s="102"/>
      <c r="E117" s="97"/>
      <c r="F117" s="98"/>
      <c r="G117" s="98"/>
      <c r="H117" s="98"/>
      <c r="I117" s="99"/>
      <c r="J117" s="99"/>
      <c r="K117" s="99"/>
      <c r="L117" s="155"/>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4">SUM(K110:K117)</f>
        <v>23.366666666666667</v>
      </c>
      <c r="L118" s="104">
        <f t="shared" si="4"/>
        <v>0</v>
      </c>
      <c r="M118" s="114">
        <f t="shared" si="4"/>
        <v>180</v>
      </c>
      <c r="N118" s="104">
        <f t="shared" si="4"/>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23.366666666666667</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0</v>
      </c>
      <c r="E124" s="467">
        <v>40</v>
      </c>
    </row>
    <row r="125" spans="1:26" x14ac:dyDescent="0.25">
      <c r="B125" s="67" t="s">
        <v>87</v>
      </c>
      <c r="C125" s="200">
        <v>30</v>
      </c>
      <c r="D125" s="193">
        <v>0</v>
      </c>
      <c r="E125" s="468"/>
    </row>
    <row r="126" spans="1:26" ht="15.75" thickBot="1" x14ac:dyDescent="0.3">
      <c r="B126" s="67" t="s">
        <v>88</v>
      </c>
      <c r="C126" s="72">
        <v>40</v>
      </c>
      <c r="D126" s="72">
        <v>40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76.5" customHeight="1" x14ac:dyDescent="0.25">
      <c r="B132" s="190" t="s">
        <v>510</v>
      </c>
      <c r="C132" s="214" t="s">
        <v>95</v>
      </c>
      <c r="D132" s="220" t="s">
        <v>702</v>
      </c>
      <c r="E132" s="220">
        <v>72251659</v>
      </c>
      <c r="F132" s="220" t="s">
        <v>128</v>
      </c>
      <c r="G132" s="220" t="s">
        <v>703</v>
      </c>
      <c r="H132" s="222" t="s">
        <v>96</v>
      </c>
      <c r="I132" s="222" t="s">
        <v>704</v>
      </c>
      <c r="J132" s="224"/>
      <c r="K132" s="227"/>
      <c r="L132" s="225"/>
      <c r="M132" s="223" t="s">
        <v>95</v>
      </c>
      <c r="N132" s="223" t="s">
        <v>95</v>
      </c>
      <c r="O132" s="223" t="s">
        <v>95</v>
      </c>
      <c r="P132" s="224"/>
      <c r="Q132" s="225"/>
    </row>
    <row r="133" spans="2:17" ht="60.75" customHeight="1" x14ac:dyDescent="0.25">
      <c r="B133" s="190" t="s">
        <v>510</v>
      </c>
      <c r="C133" s="190" t="s">
        <v>95</v>
      </c>
      <c r="D133" s="190" t="s">
        <v>705</v>
      </c>
      <c r="E133" s="3">
        <v>72180616</v>
      </c>
      <c r="F133" s="190" t="s">
        <v>423</v>
      </c>
      <c r="G133" s="190" t="s">
        <v>244</v>
      </c>
      <c r="H133" s="3" t="s">
        <v>96</v>
      </c>
      <c r="I133" s="5" t="s">
        <v>96</v>
      </c>
      <c r="J133" s="1"/>
      <c r="K133" s="86"/>
      <c r="L133" s="85"/>
      <c r="M133" s="109" t="s">
        <v>95</v>
      </c>
      <c r="N133" s="109" t="s">
        <v>95</v>
      </c>
      <c r="O133" s="109" t="s">
        <v>95</v>
      </c>
      <c r="P133" s="116"/>
      <c r="Q133" s="197"/>
    </row>
    <row r="134" spans="2:17" ht="60.75" customHeight="1" x14ac:dyDescent="0.25">
      <c r="B134" s="190" t="s">
        <v>92</v>
      </c>
      <c r="C134" s="190" t="s">
        <v>95</v>
      </c>
      <c r="D134" s="190" t="s">
        <v>706</v>
      </c>
      <c r="E134" s="3">
        <v>32856174</v>
      </c>
      <c r="F134" s="190" t="s">
        <v>707</v>
      </c>
      <c r="G134" s="190" t="s">
        <v>708</v>
      </c>
      <c r="H134" s="3" t="s">
        <v>96</v>
      </c>
      <c r="I134" s="5" t="s">
        <v>96</v>
      </c>
      <c r="J134" s="1"/>
      <c r="K134" s="86"/>
      <c r="L134" s="85"/>
      <c r="M134" s="109" t="s">
        <v>95</v>
      </c>
      <c r="N134" s="109" t="s">
        <v>95</v>
      </c>
      <c r="O134" s="109" t="s">
        <v>95</v>
      </c>
      <c r="P134" s="226"/>
      <c r="Q134" s="192"/>
    </row>
    <row r="135" spans="2:17" ht="60.75" customHeight="1" x14ac:dyDescent="0.25">
      <c r="B135" s="190" t="s">
        <v>92</v>
      </c>
      <c r="C135" s="190" t="s">
        <v>95</v>
      </c>
      <c r="D135" s="190" t="s">
        <v>709</v>
      </c>
      <c r="E135" s="3">
        <v>52443191</v>
      </c>
      <c r="F135" s="190" t="s">
        <v>710</v>
      </c>
      <c r="G135" s="190" t="s">
        <v>451</v>
      </c>
      <c r="H135" s="3" t="s">
        <v>96</v>
      </c>
      <c r="I135" s="5" t="s">
        <v>96</v>
      </c>
      <c r="J135" s="1"/>
      <c r="K135" s="86"/>
      <c r="L135" s="85"/>
      <c r="M135" s="109" t="s">
        <v>95</v>
      </c>
      <c r="N135" s="109" t="s">
        <v>95</v>
      </c>
      <c r="O135" s="109" t="s">
        <v>95</v>
      </c>
      <c r="P135" s="461"/>
      <c r="Q135" s="462"/>
    </row>
    <row r="136" spans="2:17" ht="33.6" customHeight="1" x14ac:dyDescent="0.25">
      <c r="B136" s="190" t="s">
        <v>93</v>
      </c>
      <c r="C136" s="190" t="s">
        <v>95</v>
      </c>
      <c r="D136" s="190" t="s">
        <v>711</v>
      </c>
      <c r="E136" s="3">
        <v>1104416229</v>
      </c>
      <c r="F136" s="3" t="s">
        <v>128</v>
      </c>
      <c r="G136" s="3" t="s">
        <v>281</v>
      </c>
      <c r="H136" s="3" t="s">
        <v>96</v>
      </c>
      <c r="I136" s="5" t="s">
        <v>712</v>
      </c>
      <c r="J136" s="1"/>
      <c r="K136" s="85"/>
      <c r="L136" s="85"/>
      <c r="M136" s="109" t="s">
        <v>95</v>
      </c>
      <c r="N136" s="109" t="s">
        <v>95</v>
      </c>
      <c r="O136" s="109" t="s">
        <v>95</v>
      </c>
      <c r="P136" s="463"/>
      <c r="Q136" s="463"/>
    </row>
    <row r="139" spans="2:17" ht="15.75" thickBot="1" x14ac:dyDescent="0.3"/>
    <row r="140" spans="2:17" ht="54" customHeight="1" x14ac:dyDescent="0.25">
      <c r="B140" s="112" t="s">
        <v>33</v>
      </c>
      <c r="C140" s="112" t="s">
        <v>47</v>
      </c>
      <c r="D140" s="108" t="s">
        <v>48</v>
      </c>
      <c r="E140" s="112" t="s">
        <v>49</v>
      </c>
      <c r="F140" s="77" t="s">
        <v>54</v>
      </c>
      <c r="G140" s="82"/>
    </row>
    <row r="141" spans="2:17" ht="120.75" customHeight="1" x14ac:dyDescent="0.2">
      <c r="B141" s="470" t="s">
        <v>51</v>
      </c>
      <c r="C141" s="6" t="s">
        <v>89</v>
      </c>
      <c r="D141" s="193">
        <v>25</v>
      </c>
      <c r="E141" s="193">
        <v>25</v>
      </c>
      <c r="F141" s="471">
        <f>E141+E142+E143</f>
        <v>50</v>
      </c>
      <c r="G141" s="83"/>
    </row>
    <row r="142" spans="2:17" ht="76.150000000000006" customHeight="1" x14ac:dyDescent="0.2">
      <c r="B142" s="470"/>
      <c r="C142" s="6" t="s">
        <v>90</v>
      </c>
      <c r="D142" s="197">
        <v>25</v>
      </c>
      <c r="E142" s="193">
        <v>25</v>
      </c>
      <c r="F142" s="472"/>
      <c r="G142" s="83"/>
    </row>
    <row r="143" spans="2:17" ht="69" customHeight="1" x14ac:dyDescent="0.2">
      <c r="B143" s="470"/>
      <c r="C143" s="6" t="s">
        <v>91</v>
      </c>
      <c r="D143" s="193">
        <v>10</v>
      </c>
      <c r="E143" s="193">
        <v>0</v>
      </c>
      <c r="F143" s="473"/>
      <c r="G143" s="83"/>
    </row>
    <row r="144" spans="2:17" x14ac:dyDescent="0.25">
      <c r="C144" s="92"/>
    </row>
    <row r="147" spans="2:5" x14ac:dyDescent="0.25">
      <c r="B147" s="110" t="s">
        <v>55</v>
      </c>
    </row>
    <row r="150" spans="2:5" x14ac:dyDescent="0.25">
      <c r="B150" s="113" t="s">
        <v>33</v>
      </c>
      <c r="C150" s="113" t="s">
        <v>56</v>
      </c>
      <c r="D150" s="112" t="s">
        <v>49</v>
      </c>
      <c r="E150" s="112" t="s">
        <v>16</v>
      </c>
    </row>
    <row r="151" spans="2:5" ht="28.5" x14ac:dyDescent="0.25">
      <c r="B151" s="93" t="s">
        <v>57</v>
      </c>
      <c r="C151" s="94">
        <v>40</v>
      </c>
      <c r="D151" s="193">
        <v>40</v>
      </c>
      <c r="E151" s="446">
        <v>90</v>
      </c>
    </row>
    <row r="152" spans="2:5" ht="42.75" x14ac:dyDescent="0.25">
      <c r="B152" s="93" t="s">
        <v>58</v>
      </c>
      <c r="C152" s="94">
        <v>60</v>
      </c>
      <c r="D152" s="193">
        <v>50</v>
      </c>
      <c r="E152" s="447"/>
    </row>
  </sheetData>
  <mergeCells count="45">
    <mergeCell ref="E151:E152"/>
    <mergeCell ref="J131:L131"/>
    <mergeCell ref="P131:Q131"/>
    <mergeCell ref="P135:Q135"/>
    <mergeCell ref="P136:Q136"/>
    <mergeCell ref="B141:B143"/>
    <mergeCell ref="F141:F143"/>
    <mergeCell ref="D99:E99"/>
    <mergeCell ref="D100:E100"/>
    <mergeCell ref="B103:P103"/>
    <mergeCell ref="B106:N106"/>
    <mergeCell ref="E124:E126"/>
    <mergeCell ref="B129:N129"/>
    <mergeCell ref="B96:N96"/>
    <mergeCell ref="O72:P72"/>
    <mergeCell ref="O73:P73"/>
    <mergeCell ref="O74:P74"/>
    <mergeCell ref="O75:P75"/>
    <mergeCell ref="O76:P76"/>
    <mergeCell ref="O80:P80"/>
    <mergeCell ref="B86:N86"/>
    <mergeCell ref="J91:L91"/>
    <mergeCell ref="P91:Q91"/>
    <mergeCell ref="P92:Q92"/>
    <mergeCell ref="P93:Q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C142"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687</v>
      </c>
      <c r="D6" s="439"/>
      <c r="E6" s="439"/>
      <c r="F6" s="439"/>
      <c r="G6" s="439"/>
      <c r="H6" s="439"/>
      <c r="I6" s="439"/>
      <c r="J6" s="439"/>
      <c r="K6" s="439"/>
      <c r="L6" s="439"/>
      <c r="M6" s="439"/>
      <c r="N6" s="440"/>
    </row>
    <row r="7" spans="2:16" ht="16.5" thickBot="1" x14ac:dyDescent="0.3">
      <c r="B7" s="12" t="s">
        <v>5</v>
      </c>
      <c r="C7" s="439" t="s">
        <v>688</v>
      </c>
      <c r="D7" s="439"/>
      <c r="E7" s="439"/>
      <c r="F7" s="439"/>
      <c r="G7" s="439"/>
      <c r="H7" s="439"/>
      <c r="I7" s="439"/>
      <c r="J7" s="439"/>
      <c r="K7" s="439"/>
      <c r="L7" s="439"/>
      <c r="M7" s="439"/>
      <c r="N7" s="440"/>
    </row>
    <row r="8" spans="2:16" ht="16.5" thickBot="1" x14ac:dyDescent="0.3">
      <c r="B8" s="12" t="s">
        <v>6</v>
      </c>
      <c r="C8" s="439" t="s">
        <v>689</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11</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11</v>
      </c>
      <c r="E15" s="36">
        <v>417312610</v>
      </c>
      <c r="F15" s="212">
        <v>143</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417312610</v>
      </c>
      <c r="F22" s="212">
        <f>SUM(F15:F21)</f>
        <v>143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114.4</v>
      </c>
      <c r="D24" s="42"/>
      <c r="E24" s="45">
        <f>E22</f>
        <v>417312610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v>90</v>
      </c>
      <c r="F40" s="92"/>
      <c r="G40" s="92"/>
      <c r="H40" s="92"/>
      <c r="I40" s="95"/>
      <c r="J40" s="95"/>
      <c r="K40" s="95"/>
      <c r="L40" s="95"/>
      <c r="M40" s="95"/>
      <c r="N40" s="96"/>
    </row>
    <row r="41" spans="1:17" ht="42.75" x14ac:dyDescent="0.25">
      <c r="A41" s="87"/>
      <c r="B41" s="93" t="s">
        <v>103</v>
      </c>
      <c r="C41" s="94">
        <v>60</v>
      </c>
      <c r="D41" s="193">
        <v>50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102" t="s">
        <v>688</v>
      </c>
      <c r="C49" s="102" t="s">
        <v>688</v>
      </c>
      <c r="D49" s="102" t="s">
        <v>189</v>
      </c>
      <c r="E49" s="124">
        <v>477</v>
      </c>
      <c r="F49" s="98" t="s">
        <v>95</v>
      </c>
      <c r="G49" s="115"/>
      <c r="H49" s="105">
        <v>41248</v>
      </c>
      <c r="I49" s="105">
        <v>41912</v>
      </c>
      <c r="J49" s="155" t="s">
        <v>96</v>
      </c>
      <c r="K49" s="90">
        <f>(I49-H49)/30</f>
        <v>22.133333333333333</v>
      </c>
      <c r="L49" s="99"/>
      <c r="M49" s="155">
        <v>190</v>
      </c>
      <c r="N49" s="155"/>
      <c r="O49" s="27"/>
      <c r="P49" s="27"/>
      <c r="Q49" s="116"/>
      <c r="R49" s="100"/>
      <c r="S49" s="100"/>
      <c r="T49" s="100"/>
      <c r="U49" s="100"/>
      <c r="V49" s="100"/>
      <c r="W49" s="100"/>
      <c r="X49" s="100"/>
      <c r="Y49" s="100"/>
      <c r="Z49" s="100"/>
    </row>
    <row r="50" spans="1:26" s="101" customFormat="1" ht="45" x14ac:dyDescent="0.25">
      <c r="A50" s="47">
        <v>2</v>
      </c>
      <c r="B50" s="102" t="s">
        <v>688</v>
      </c>
      <c r="C50" s="102" t="s">
        <v>688</v>
      </c>
      <c r="D50" s="102" t="s">
        <v>189</v>
      </c>
      <c r="E50" s="124">
        <v>291</v>
      </c>
      <c r="F50" s="98" t="s">
        <v>95</v>
      </c>
      <c r="G50" s="115"/>
      <c r="H50" s="105">
        <v>40939</v>
      </c>
      <c r="I50" s="105">
        <v>41090</v>
      </c>
      <c r="J50" s="155" t="s">
        <v>96</v>
      </c>
      <c r="K50" s="90">
        <f>(I50-H50)/30</f>
        <v>5.0333333333333332</v>
      </c>
      <c r="L50" s="99"/>
      <c r="M50" s="155">
        <v>190</v>
      </c>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90">
        <f t="shared" ref="K51:K54" si="1">(I51-H51)/30</f>
        <v>0</v>
      </c>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f t="shared" si="1"/>
        <v>0</v>
      </c>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f t="shared" si="1"/>
        <v>0</v>
      </c>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0">
        <f t="shared" si="1"/>
        <v>0</v>
      </c>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0"/>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90">
        <f t="shared" ref="K57:N57" si="2">SUM(K49:K56)</f>
        <v>27.166666666666664</v>
      </c>
      <c r="L57" s="104">
        <f t="shared" si="2"/>
        <v>0</v>
      </c>
      <c r="M57" s="114">
        <f t="shared" si="2"/>
        <v>380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27.166666666666664</v>
      </c>
      <c r="D61" s="58" t="s">
        <v>110</v>
      </c>
      <c r="E61" s="200"/>
      <c r="F61" s="32"/>
      <c r="G61" s="32"/>
      <c r="H61" s="32"/>
      <c r="I61" s="32"/>
      <c r="J61" s="32"/>
      <c r="K61" s="32"/>
      <c r="L61" s="32"/>
      <c r="M61" s="32"/>
    </row>
    <row r="62" spans="1:26" s="30" customFormat="1" ht="30" customHeight="1" x14ac:dyDescent="0.25">
      <c r="B62" s="59" t="s">
        <v>25</v>
      </c>
      <c r="C62" s="60">
        <f>+M57</f>
        <v>380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1.25" customHeight="1" x14ac:dyDescent="0.25">
      <c r="B69" s="3" t="s">
        <v>713</v>
      </c>
      <c r="C69" s="190" t="s">
        <v>114</v>
      </c>
      <c r="D69" s="190" t="s">
        <v>714</v>
      </c>
      <c r="E69" s="190">
        <v>143</v>
      </c>
      <c r="F69" s="190"/>
      <c r="G69" s="190"/>
      <c r="H69" s="190"/>
      <c r="I69" s="190"/>
      <c r="J69" s="190"/>
      <c r="K69" s="190"/>
      <c r="L69" s="190"/>
      <c r="M69" s="190"/>
      <c r="N69" s="190"/>
      <c r="O69" s="460" t="s">
        <v>715</v>
      </c>
      <c r="P69" s="460"/>
      <c r="Q69" s="109"/>
    </row>
    <row r="70" spans="2:17" ht="38.25" customHeight="1" x14ac:dyDescent="0.25">
      <c r="B70" s="3"/>
      <c r="C70" s="190"/>
      <c r="D70" s="190"/>
      <c r="E70" s="190"/>
      <c r="F70" s="190"/>
      <c r="G70" s="190"/>
      <c r="H70" s="190"/>
      <c r="I70" s="190"/>
      <c r="J70" s="190"/>
      <c r="K70" s="190"/>
      <c r="L70" s="190"/>
      <c r="M70" s="190"/>
      <c r="N70" s="190"/>
      <c r="O70" s="460"/>
      <c r="P70" s="460"/>
      <c r="Q70" s="109"/>
    </row>
    <row r="71" spans="2:17" ht="27" customHeight="1" x14ac:dyDescent="0.25">
      <c r="B71" s="3"/>
      <c r="C71" s="3"/>
      <c r="D71" s="3"/>
      <c r="E71" s="3"/>
      <c r="F71" s="3"/>
      <c r="G71" s="3"/>
      <c r="H71" s="3"/>
      <c r="I71" s="3"/>
      <c r="J71" s="3"/>
      <c r="K71" s="3"/>
      <c r="L71" s="3"/>
      <c r="M71" s="3"/>
      <c r="N71" s="3"/>
      <c r="O71" s="460"/>
      <c r="P71" s="460"/>
      <c r="Q71" s="109"/>
    </row>
    <row r="72" spans="2:17" ht="28.5" customHeight="1" x14ac:dyDescent="0.25">
      <c r="B72" s="3"/>
      <c r="C72" s="3"/>
      <c r="D72" s="5"/>
      <c r="E72" s="5"/>
      <c r="F72" s="4"/>
      <c r="G72" s="4"/>
      <c r="H72" s="4"/>
      <c r="I72" s="85"/>
      <c r="J72" s="85"/>
      <c r="K72" s="109"/>
      <c r="L72" s="109"/>
      <c r="M72" s="109"/>
      <c r="N72" s="109"/>
      <c r="O72" s="460"/>
      <c r="P72" s="460"/>
      <c r="Q72" s="109"/>
    </row>
    <row r="73" spans="2:17" x14ac:dyDescent="0.25">
      <c r="B73" s="3"/>
      <c r="C73" s="3"/>
      <c r="D73" s="5"/>
      <c r="E73" s="5"/>
      <c r="F73" s="4"/>
      <c r="G73" s="4"/>
      <c r="H73" s="4"/>
      <c r="I73" s="85"/>
      <c r="J73" s="85"/>
      <c r="K73" s="109"/>
      <c r="L73" s="109"/>
      <c r="M73" s="109"/>
      <c r="N73" s="109"/>
      <c r="O73" s="460"/>
      <c r="P73" s="460"/>
      <c r="Q73" s="109"/>
    </row>
    <row r="74" spans="2:17" x14ac:dyDescent="0.25">
      <c r="B74" s="3"/>
      <c r="C74" s="3"/>
      <c r="D74" s="5"/>
      <c r="E74" s="5"/>
      <c r="F74" s="4"/>
      <c r="G74" s="4"/>
      <c r="H74" s="4"/>
      <c r="I74" s="85"/>
      <c r="J74" s="85"/>
      <c r="K74" s="109"/>
      <c r="L74" s="109"/>
      <c r="M74" s="109"/>
      <c r="N74" s="109"/>
      <c r="O74" s="460"/>
      <c r="P74" s="460"/>
      <c r="Q74" s="109"/>
    </row>
    <row r="75" spans="2:17" x14ac:dyDescent="0.25">
      <c r="B75" s="3"/>
      <c r="C75" s="3"/>
      <c r="D75" s="5"/>
      <c r="E75" s="5"/>
      <c r="F75" s="4"/>
      <c r="G75" s="4"/>
      <c r="H75" s="4"/>
      <c r="I75" s="85"/>
      <c r="J75" s="85"/>
      <c r="K75" s="109"/>
      <c r="L75" s="109"/>
      <c r="M75" s="109"/>
      <c r="N75" s="109"/>
      <c r="O75" s="460"/>
      <c r="P75" s="460"/>
      <c r="Q75" s="109"/>
    </row>
    <row r="76" spans="2:17" x14ac:dyDescent="0.25">
      <c r="B76" s="3"/>
      <c r="C76" s="3"/>
      <c r="D76" s="5"/>
      <c r="E76" s="5"/>
      <c r="F76" s="4"/>
      <c r="G76" s="4"/>
      <c r="H76" s="4"/>
      <c r="I76" s="85"/>
      <c r="J76" s="85"/>
      <c r="K76" s="109"/>
      <c r="L76" s="109"/>
      <c r="M76" s="109"/>
      <c r="N76" s="109"/>
      <c r="O76" s="460"/>
      <c r="P76" s="460"/>
      <c r="Q76" s="109"/>
    </row>
    <row r="77" spans="2:17" x14ac:dyDescent="0.25">
      <c r="B77" s="3"/>
      <c r="C77" s="109"/>
      <c r="D77" s="109"/>
      <c r="E77" s="109"/>
      <c r="F77" s="109"/>
      <c r="G77" s="109"/>
      <c r="H77" s="109"/>
      <c r="I77" s="109"/>
      <c r="J77" s="109"/>
      <c r="K77" s="109"/>
      <c r="L77" s="109"/>
      <c r="M77" s="109"/>
      <c r="N77" s="109"/>
      <c r="O77" s="460"/>
      <c r="P77" s="460"/>
      <c r="Q77" s="109"/>
    </row>
    <row r="78" spans="2:17" x14ac:dyDescent="0.25">
      <c r="B78" s="9" t="s">
        <v>1</v>
      </c>
    </row>
    <row r="79" spans="2:17" x14ac:dyDescent="0.25">
      <c r="B79" s="9" t="s">
        <v>37</v>
      </c>
    </row>
    <row r="80" spans="2:17" x14ac:dyDescent="0.25">
      <c r="B80" s="9" t="s">
        <v>60</v>
      </c>
    </row>
    <row r="82" spans="2:17" ht="15.75" thickBot="1" x14ac:dyDescent="0.3"/>
    <row r="83" spans="2:17" ht="27" thickBot="1" x14ac:dyDescent="0.3">
      <c r="B83" s="449" t="s">
        <v>38</v>
      </c>
      <c r="C83" s="450"/>
      <c r="D83" s="450"/>
      <c r="E83" s="450"/>
      <c r="F83" s="450"/>
      <c r="G83" s="450"/>
      <c r="H83" s="450"/>
      <c r="I83" s="450"/>
      <c r="J83" s="450"/>
      <c r="K83" s="450"/>
      <c r="L83" s="450"/>
      <c r="M83" s="450"/>
      <c r="N83" s="451"/>
    </row>
    <row r="88" spans="2:17" ht="76.5" customHeight="1" x14ac:dyDescent="0.25">
      <c r="B88" s="108" t="s">
        <v>0</v>
      </c>
      <c r="C88" s="108" t="s">
        <v>39</v>
      </c>
      <c r="D88" s="108" t="s">
        <v>40</v>
      </c>
      <c r="E88" s="108" t="s">
        <v>78</v>
      </c>
      <c r="F88" s="108" t="s">
        <v>80</v>
      </c>
      <c r="G88" s="108" t="s">
        <v>81</v>
      </c>
      <c r="H88" s="108" t="s">
        <v>82</v>
      </c>
      <c r="I88" s="108" t="s">
        <v>79</v>
      </c>
      <c r="J88" s="452" t="s">
        <v>83</v>
      </c>
      <c r="K88" s="453"/>
      <c r="L88" s="454"/>
      <c r="M88" s="108" t="s">
        <v>84</v>
      </c>
      <c r="N88" s="108" t="s">
        <v>41</v>
      </c>
      <c r="O88" s="108" t="s">
        <v>42</v>
      </c>
      <c r="P88" s="452" t="s">
        <v>3</v>
      </c>
      <c r="Q88" s="454"/>
    </row>
    <row r="89" spans="2:17" ht="60.75" customHeight="1" x14ac:dyDescent="0.25">
      <c r="B89" s="190" t="s">
        <v>160</v>
      </c>
      <c r="C89" s="190"/>
      <c r="D89" s="3"/>
      <c r="E89" s="3"/>
      <c r="F89" s="3"/>
      <c r="G89" s="3"/>
      <c r="H89" s="3"/>
      <c r="I89" s="5"/>
      <c r="J89" s="1" t="s">
        <v>482</v>
      </c>
      <c r="K89" s="86" t="s">
        <v>527</v>
      </c>
      <c r="L89" s="85" t="s">
        <v>528</v>
      </c>
      <c r="M89" s="109"/>
      <c r="N89" s="109"/>
      <c r="O89" s="109"/>
      <c r="P89" s="460"/>
      <c r="Q89" s="460"/>
    </row>
    <row r="90" spans="2:17" ht="33.6" customHeight="1" x14ac:dyDescent="0.25">
      <c r="B90" s="190" t="s">
        <v>220</v>
      </c>
      <c r="C90" s="190"/>
      <c r="D90" s="3"/>
      <c r="E90" s="3"/>
      <c r="F90" s="3"/>
      <c r="G90" s="3"/>
      <c r="H90" s="3"/>
      <c r="I90" s="5"/>
      <c r="J90" s="1"/>
      <c r="K90" s="85"/>
      <c r="L90" s="85"/>
      <c r="M90" s="109"/>
      <c r="N90" s="109"/>
      <c r="O90" s="109"/>
      <c r="P90" s="463"/>
      <c r="Q90" s="463"/>
    </row>
    <row r="92" spans="2:17" ht="15.75" thickBot="1" x14ac:dyDescent="0.3"/>
    <row r="93" spans="2:17" ht="27" thickBot="1" x14ac:dyDescent="0.3">
      <c r="B93" s="449" t="s">
        <v>44</v>
      </c>
      <c r="C93" s="450"/>
      <c r="D93" s="450"/>
      <c r="E93" s="450"/>
      <c r="F93" s="450"/>
      <c r="G93" s="450"/>
      <c r="H93" s="450"/>
      <c r="I93" s="450"/>
      <c r="J93" s="450"/>
      <c r="K93" s="450"/>
      <c r="L93" s="450"/>
      <c r="M93" s="450"/>
      <c r="N93" s="451"/>
    </row>
    <row r="96" spans="2:17" ht="46.15" customHeight="1" x14ac:dyDescent="0.25">
      <c r="B96" s="68" t="s">
        <v>33</v>
      </c>
      <c r="C96" s="68" t="s">
        <v>45</v>
      </c>
      <c r="D96" s="452" t="s">
        <v>3</v>
      </c>
      <c r="E96" s="454"/>
    </row>
    <row r="97" spans="1:26" ht="46.9" customHeight="1" x14ac:dyDescent="0.25">
      <c r="B97" s="69" t="s">
        <v>85</v>
      </c>
      <c r="C97" s="109" t="s">
        <v>96</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44.25" customHeight="1" x14ac:dyDescent="0.25">
      <c r="A107" s="47">
        <v>1</v>
      </c>
      <c r="B107" s="102" t="s">
        <v>688</v>
      </c>
      <c r="C107" s="102" t="s">
        <v>688</v>
      </c>
      <c r="D107" s="102" t="s">
        <v>189</v>
      </c>
      <c r="E107" s="155">
        <v>35</v>
      </c>
      <c r="F107" s="105" t="s">
        <v>95</v>
      </c>
      <c r="G107" s="115"/>
      <c r="H107" s="105">
        <v>40187</v>
      </c>
      <c r="I107" s="105">
        <v>40543</v>
      </c>
      <c r="J107" s="105" t="s">
        <v>96</v>
      </c>
      <c r="K107" s="155">
        <f>(I107-H107)/30</f>
        <v>11.866666666666667</v>
      </c>
      <c r="L107" s="155"/>
      <c r="M107" s="155">
        <v>90</v>
      </c>
      <c r="N107" s="90"/>
      <c r="O107" s="27"/>
      <c r="P107" s="27"/>
      <c r="R107" s="100"/>
      <c r="S107" s="100"/>
      <c r="T107" s="100"/>
      <c r="U107" s="100"/>
      <c r="V107" s="100"/>
      <c r="W107" s="100"/>
      <c r="X107" s="100"/>
      <c r="Y107" s="100"/>
      <c r="Z107" s="100"/>
    </row>
    <row r="108" spans="1:26" s="101" customFormat="1" ht="45" x14ac:dyDescent="0.25">
      <c r="A108" s="47">
        <f>+A107+1</f>
        <v>2</v>
      </c>
      <c r="B108" s="102" t="s">
        <v>688</v>
      </c>
      <c r="C108" s="102" t="s">
        <v>688</v>
      </c>
      <c r="D108" s="102" t="s">
        <v>189</v>
      </c>
      <c r="E108" s="155">
        <v>224</v>
      </c>
      <c r="F108" s="98" t="s">
        <v>95</v>
      </c>
      <c r="G108" s="97"/>
      <c r="H108" s="105">
        <v>40563</v>
      </c>
      <c r="I108" s="105">
        <v>40908</v>
      </c>
      <c r="J108" s="99" t="s">
        <v>96</v>
      </c>
      <c r="K108" s="155">
        <f>(I108-H108)/30</f>
        <v>11.5</v>
      </c>
      <c r="L108" s="155"/>
      <c r="M108" s="124">
        <v>90</v>
      </c>
      <c r="N108" s="90"/>
      <c r="O108" s="27"/>
      <c r="P108" s="27"/>
      <c r="Q108" s="116"/>
      <c r="R108" s="100"/>
      <c r="S108" s="100"/>
      <c r="T108" s="100"/>
      <c r="U108" s="100"/>
      <c r="V108" s="100"/>
      <c r="W108" s="100"/>
      <c r="X108" s="100"/>
      <c r="Y108" s="100"/>
      <c r="Z108" s="100"/>
    </row>
    <row r="109" spans="1:26" s="101" customFormat="1" x14ac:dyDescent="0.25">
      <c r="A109" s="47">
        <f t="shared" ref="A109:A114" si="3">+A108+1</f>
        <v>3</v>
      </c>
      <c r="B109" s="102"/>
      <c r="C109" s="102"/>
      <c r="D109" s="102"/>
      <c r="E109" s="155"/>
      <c r="F109" s="98"/>
      <c r="G109" s="97"/>
      <c r="H109" s="105"/>
      <c r="I109" s="105"/>
      <c r="J109" s="99"/>
      <c r="K109" s="155"/>
      <c r="L109" s="155"/>
      <c r="M109" s="124"/>
      <c r="N109" s="90"/>
      <c r="O109" s="27"/>
      <c r="P109" s="27"/>
      <c r="Q109" s="116"/>
      <c r="R109" s="100"/>
      <c r="S109" s="100"/>
      <c r="T109" s="100"/>
      <c r="U109" s="100"/>
      <c r="V109" s="100"/>
      <c r="W109" s="100"/>
      <c r="X109" s="100"/>
      <c r="Y109" s="100"/>
      <c r="Z109" s="100"/>
    </row>
    <row r="110" spans="1:26" s="101" customFormat="1" x14ac:dyDescent="0.25">
      <c r="A110" s="47">
        <f t="shared" si="3"/>
        <v>4</v>
      </c>
      <c r="B110" s="102"/>
      <c r="C110" s="102"/>
      <c r="D110" s="102"/>
      <c r="E110" s="155"/>
      <c r="F110" s="98"/>
      <c r="G110" s="98"/>
      <c r="H110" s="105"/>
      <c r="I110" s="105"/>
      <c r="J110" s="99"/>
      <c r="K110" s="155"/>
      <c r="L110" s="155"/>
      <c r="M110" s="124"/>
      <c r="N110" s="90"/>
      <c r="O110" s="27"/>
      <c r="P110" s="27"/>
      <c r="Q110" s="116"/>
      <c r="R110" s="100"/>
      <c r="S110" s="100"/>
      <c r="T110" s="100"/>
      <c r="U110" s="100"/>
      <c r="V110" s="100"/>
      <c r="W110" s="100"/>
      <c r="X110" s="100"/>
      <c r="Y110" s="100"/>
      <c r="Z110" s="100"/>
    </row>
    <row r="111" spans="1:26" s="101" customFormat="1" x14ac:dyDescent="0.25">
      <c r="A111" s="47">
        <f t="shared" si="3"/>
        <v>5</v>
      </c>
      <c r="B111" s="102"/>
      <c r="C111" s="103"/>
      <c r="D111" s="102"/>
      <c r="E111" s="115"/>
      <c r="F111" s="98"/>
      <c r="G111" s="98"/>
      <c r="H111" s="105"/>
      <c r="I111" s="105"/>
      <c r="J111" s="99"/>
      <c r="K111" s="99"/>
      <c r="L111" s="155"/>
      <c r="M111" s="155"/>
      <c r="N111" s="90"/>
      <c r="O111" s="27"/>
      <c r="P111" s="27"/>
      <c r="Q111" s="116"/>
      <c r="R111" s="100"/>
      <c r="S111" s="100"/>
      <c r="T111" s="100"/>
      <c r="U111" s="100"/>
      <c r="V111" s="100"/>
      <c r="W111" s="100"/>
      <c r="X111" s="100"/>
      <c r="Y111" s="100"/>
      <c r="Z111" s="100"/>
    </row>
    <row r="112" spans="1:26" s="101" customFormat="1" x14ac:dyDescent="0.25">
      <c r="A112" s="47">
        <f t="shared" si="3"/>
        <v>6</v>
      </c>
      <c r="B112" s="102"/>
      <c r="C112" s="103"/>
      <c r="D112" s="102"/>
      <c r="E112" s="97"/>
      <c r="F112" s="98"/>
      <c r="G112" s="98"/>
      <c r="H112" s="105"/>
      <c r="I112" s="105"/>
      <c r="J112" s="99"/>
      <c r="K112" s="99"/>
      <c r="L112" s="155"/>
      <c r="M112" s="155"/>
      <c r="N112" s="90"/>
      <c r="O112" s="27"/>
      <c r="P112" s="27"/>
      <c r="Q112" s="116"/>
      <c r="R112" s="100"/>
      <c r="S112" s="100"/>
      <c r="T112" s="100"/>
      <c r="U112" s="100"/>
      <c r="V112" s="100"/>
      <c r="W112" s="100"/>
      <c r="X112" s="100"/>
      <c r="Y112" s="100"/>
      <c r="Z112" s="100"/>
    </row>
    <row r="113" spans="1:26" s="101" customFormat="1" x14ac:dyDescent="0.25">
      <c r="A113" s="47">
        <f t="shared" si="3"/>
        <v>7</v>
      </c>
      <c r="B113" s="102"/>
      <c r="C113" s="103"/>
      <c r="D113" s="102"/>
      <c r="E113" s="97"/>
      <c r="F113" s="98"/>
      <c r="G113" s="98"/>
      <c r="H113" s="98"/>
      <c r="I113" s="99"/>
      <c r="J113" s="99"/>
      <c r="K113" s="99"/>
      <c r="L113" s="155"/>
      <c r="M113" s="90"/>
      <c r="N113" s="90"/>
      <c r="O113" s="27"/>
      <c r="P113" s="27"/>
      <c r="Q113" s="116"/>
      <c r="R113" s="100"/>
      <c r="S113" s="100"/>
      <c r="T113" s="100"/>
      <c r="U113" s="100"/>
      <c r="V113" s="100"/>
      <c r="W113" s="100"/>
      <c r="X113" s="100"/>
      <c r="Y113" s="100"/>
      <c r="Z113" s="100"/>
    </row>
    <row r="114" spans="1:26" s="101" customFormat="1" x14ac:dyDescent="0.25">
      <c r="A114" s="47">
        <f t="shared" si="3"/>
        <v>8</v>
      </c>
      <c r="B114" s="102"/>
      <c r="C114" s="103"/>
      <c r="D114" s="102"/>
      <c r="E114" s="97"/>
      <c r="F114" s="98"/>
      <c r="G114" s="98"/>
      <c r="H114" s="98"/>
      <c r="I114" s="99"/>
      <c r="J114" s="99"/>
      <c r="K114" s="99"/>
      <c r="L114" s="155"/>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97"/>
      <c r="F115" s="98"/>
      <c r="G115" s="98"/>
      <c r="H115" s="98"/>
      <c r="I115" s="99"/>
      <c r="J115" s="99"/>
      <c r="K115" s="104">
        <f t="shared" ref="K115:N115" si="4">SUM(K107:K114)</f>
        <v>23.366666666666667</v>
      </c>
      <c r="L115" s="104">
        <f t="shared" si="4"/>
        <v>0</v>
      </c>
      <c r="M115" s="114">
        <f t="shared" si="4"/>
        <v>180</v>
      </c>
      <c r="N115" s="104">
        <f t="shared" si="4"/>
        <v>0</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f>+K115</f>
        <v>23.366666666666667</v>
      </c>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v>0</v>
      </c>
      <c r="E121" s="467">
        <v>40</v>
      </c>
    </row>
    <row r="122" spans="1:26" x14ac:dyDescent="0.25">
      <c r="B122" s="67" t="s">
        <v>87</v>
      </c>
      <c r="C122" s="200">
        <v>30</v>
      </c>
      <c r="D122" s="193">
        <v>0</v>
      </c>
      <c r="E122" s="468"/>
    </row>
    <row r="123" spans="1:26" ht="15.75" thickBot="1" x14ac:dyDescent="0.3">
      <c r="B123" s="67" t="s">
        <v>88</v>
      </c>
      <c r="C123" s="72">
        <v>40</v>
      </c>
      <c r="D123" s="72">
        <v>40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8" spans="1:26" ht="76.5" customHeight="1" x14ac:dyDescent="0.25">
      <c r="B128" s="108" t="s">
        <v>0</v>
      </c>
      <c r="C128" s="108" t="s">
        <v>39</v>
      </c>
      <c r="D128" s="108" t="s">
        <v>40</v>
      </c>
      <c r="E128" s="108" t="s">
        <v>78</v>
      </c>
      <c r="F128" s="108" t="s">
        <v>80</v>
      </c>
      <c r="G128" s="108" t="s">
        <v>81</v>
      </c>
      <c r="H128" s="108" t="s">
        <v>82</v>
      </c>
      <c r="I128" s="108" t="s">
        <v>79</v>
      </c>
      <c r="J128" s="452" t="s">
        <v>83</v>
      </c>
      <c r="K128" s="453"/>
      <c r="L128" s="454"/>
      <c r="M128" s="108" t="s">
        <v>84</v>
      </c>
      <c r="N128" s="108" t="s">
        <v>41</v>
      </c>
      <c r="O128" s="108" t="s">
        <v>42</v>
      </c>
      <c r="P128" s="452" t="s">
        <v>3</v>
      </c>
      <c r="Q128" s="454"/>
    </row>
    <row r="129" spans="2:17" ht="76.5" customHeight="1" x14ac:dyDescent="0.25">
      <c r="B129" s="190" t="s">
        <v>510</v>
      </c>
      <c r="C129" s="214" t="s">
        <v>95</v>
      </c>
      <c r="D129" s="220" t="s">
        <v>702</v>
      </c>
      <c r="E129" s="220">
        <v>72251659</v>
      </c>
      <c r="F129" s="220" t="s">
        <v>128</v>
      </c>
      <c r="G129" s="220" t="s">
        <v>703</v>
      </c>
      <c r="H129" s="222" t="s">
        <v>96</v>
      </c>
      <c r="I129" s="222" t="s">
        <v>704</v>
      </c>
      <c r="J129" s="224"/>
      <c r="K129" s="227"/>
      <c r="L129" s="225"/>
      <c r="M129" s="223" t="s">
        <v>95</v>
      </c>
      <c r="N129" s="223" t="s">
        <v>95</v>
      </c>
      <c r="O129" s="223" t="s">
        <v>95</v>
      </c>
      <c r="P129" s="224"/>
      <c r="Q129" s="225"/>
    </row>
    <row r="130" spans="2:17" ht="60.75" customHeight="1" x14ac:dyDescent="0.25">
      <c r="B130" s="190" t="s">
        <v>510</v>
      </c>
      <c r="C130" s="190" t="s">
        <v>95</v>
      </c>
      <c r="D130" s="190" t="s">
        <v>705</v>
      </c>
      <c r="E130" s="3">
        <v>72180616</v>
      </c>
      <c r="F130" s="190" t="s">
        <v>423</v>
      </c>
      <c r="G130" s="190" t="s">
        <v>244</v>
      </c>
      <c r="H130" s="3" t="s">
        <v>96</v>
      </c>
      <c r="I130" s="5" t="s">
        <v>96</v>
      </c>
      <c r="J130" s="1"/>
      <c r="K130" s="86"/>
      <c r="L130" s="85"/>
      <c r="M130" s="109" t="s">
        <v>95</v>
      </c>
      <c r="N130" s="109" t="s">
        <v>95</v>
      </c>
      <c r="O130" s="109" t="s">
        <v>95</v>
      </c>
      <c r="P130" s="116"/>
      <c r="Q130" s="197"/>
    </row>
    <row r="131" spans="2:17" ht="60.75" customHeight="1" x14ac:dyDescent="0.25">
      <c r="B131" s="190" t="s">
        <v>92</v>
      </c>
      <c r="C131" s="190" t="s">
        <v>95</v>
      </c>
      <c r="D131" s="190" t="s">
        <v>706</v>
      </c>
      <c r="E131" s="3">
        <v>32856174</v>
      </c>
      <c r="F131" s="190" t="s">
        <v>707</v>
      </c>
      <c r="G131" s="190" t="s">
        <v>708</v>
      </c>
      <c r="H131" s="3" t="s">
        <v>96</v>
      </c>
      <c r="I131" s="5" t="s">
        <v>96</v>
      </c>
      <c r="J131" s="1"/>
      <c r="K131" s="86"/>
      <c r="L131" s="85"/>
      <c r="M131" s="109" t="s">
        <v>95</v>
      </c>
      <c r="N131" s="109" t="s">
        <v>95</v>
      </c>
      <c r="O131" s="109" t="s">
        <v>95</v>
      </c>
      <c r="P131" s="226"/>
      <c r="Q131" s="192"/>
    </row>
    <row r="132" spans="2:17" ht="60.75" customHeight="1" x14ac:dyDescent="0.25">
      <c r="B132" s="190" t="s">
        <v>92</v>
      </c>
      <c r="C132" s="190" t="s">
        <v>95</v>
      </c>
      <c r="D132" s="190" t="s">
        <v>709</v>
      </c>
      <c r="E132" s="3">
        <v>52443191</v>
      </c>
      <c r="F132" s="190" t="s">
        <v>710</v>
      </c>
      <c r="G132" s="190" t="s">
        <v>451</v>
      </c>
      <c r="H132" s="3" t="s">
        <v>96</v>
      </c>
      <c r="I132" s="5" t="s">
        <v>96</v>
      </c>
      <c r="J132" s="1"/>
      <c r="K132" s="86"/>
      <c r="L132" s="85"/>
      <c r="M132" s="109" t="s">
        <v>95</v>
      </c>
      <c r="N132" s="109" t="s">
        <v>95</v>
      </c>
      <c r="O132" s="109" t="s">
        <v>95</v>
      </c>
      <c r="P132" s="461"/>
      <c r="Q132" s="462"/>
    </row>
    <row r="133" spans="2:17" ht="33.6" customHeight="1" x14ac:dyDescent="0.25">
      <c r="B133" s="190" t="s">
        <v>93</v>
      </c>
      <c r="C133" s="190" t="s">
        <v>95</v>
      </c>
      <c r="D133" s="190" t="s">
        <v>711</v>
      </c>
      <c r="E133" s="3">
        <v>1104416229</v>
      </c>
      <c r="F133" s="3" t="s">
        <v>128</v>
      </c>
      <c r="G133" s="3" t="s">
        <v>281</v>
      </c>
      <c r="H133" s="3" t="s">
        <v>96</v>
      </c>
      <c r="I133" s="5" t="s">
        <v>712</v>
      </c>
      <c r="J133" s="1"/>
      <c r="K133" s="85"/>
      <c r="L133" s="85"/>
      <c r="M133" s="109" t="s">
        <v>95</v>
      </c>
      <c r="N133" s="109" t="s">
        <v>95</v>
      </c>
      <c r="O133" s="109" t="s">
        <v>95</v>
      </c>
      <c r="P133" s="463"/>
      <c r="Q133" s="463"/>
    </row>
    <row r="136" spans="2:17" ht="15.75" thickBot="1" x14ac:dyDescent="0.3"/>
    <row r="137" spans="2:17" ht="54" customHeight="1" x14ac:dyDescent="0.25">
      <c r="B137" s="112" t="s">
        <v>33</v>
      </c>
      <c r="C137" s="112" t="s">
        <v>47</v>
      </c>
      <c r="D137" s="108" t="s">
        <v>48</v>
      </c>
      <c r="E137" s="112" t="s">
        <v>49</v>
      </c>
      <c r="F137" s="77" t="s">
        <v>54</v>
      </c>
      <c r="G137" s="82"/>
    </row>
    <row r="138" spans="2:17" ht="120.75" customHeight="1" x14ac:dyDescent="0.2">
      <c r="B138" s="470" t="s">
        <v>51</v>
      </c>
      <c r="C138" s="6" t="s">
        <v>89</v>
      </c>
      <c r="D138" s="193">
        <v>25</v>
      </c>
      <c r="E138" s="193">
        <v>25</v>
      </c>
      <c r="F138" s="471">
        <f>E138+E139+E140</f>
        <v>50</v>
      </c>
      <c r="G138" s="83"/>
    </row>
    <row r="139" spans="2:17" ht="76.150000000000006" customHeight="1" x14ac:dyDescent="0.2">
      <c r="B139" s="470"/>
      <c r="C139" s="6" t="s">
        <v>90</v>
      </c>
      <c r="D139" s="197">
        <v>25</v>
      </c>
      <c r="E139" s="193">
        <v>25</v>
      </c>
      <c r="F139" s="472"/>
      <c r="G139" s="83"/>
    </row>
    <row r="140" spans="2:17" ht="69" customHeight="1" x14ac:dyDescent="0.2">
      <c r="B140" s="470"/>
      <c r="C140" s="6" t="s">
        <v>91</v>
      </c>
      <c r="D140" s="193">
        <v>10</v>
      </c>
      <c r="E140" s="193">
        <v>0</v>
      </c>
      <c r="F140" s="473"/>
      <c r="G140" s="83"/>
    </row>
    <row r="141" spans="2:17" x14ac:dyDescent="0.25">
      <c r="C141" s="92"/>
    </row>
    <row r="144" spans="2:17" x14ac:dyDescent="0.25">
      <c r="B144" s="110" t="s">
        <v>55</v>
      </c>
    </row>
    <row r="147" spans="2:5" x14ac:dyDescent="0.25">
      <c r="B147" s="113" t="s">
        <v>33</v>
      </c>
      <c r="C147" s="113" t="s">
        <v>56</v>
      </c>
      <c r="D147" s="112" t="s">
        <v>49</v>
      </c>
      <c r="E147" s="112" t="s">
        <v>16</v>
      </c>
    </row>
    <row r="148" spans="2:5" ht="28.5" x14ac:dyDescent="0.25">
      <c r="B148" s="93" t="s">
        <v>57</v>
      </c>
      <c r="C148" s="94">
        <v>40</v>
      </c>
      <c r="D148" s="193">
        <v>40</v>
      </c>
      <c r="E148" s="446">
        <v>90</v>
      </c>
    </row>
    <row r="149" spans="2:5" ht="42.75" x14ac:dyDescent="0.25">
      <c r="B149" s="93" t="s">
        <v>58</v>
      </c>
      <c r="C149" s="94">
        <v>60</v>
      </c>
      <c r="D149" s="193">
        <v>50</v>
      </c>
      <c r="E149" s="447"/>
    </row>
  </sheetData>
  <mergeCells count="45">
    <mergeCell ref="E148:E149"/>
    <mergeCell ref="J128:L128"/>
    <mergeCell ref="P128:Q128"/>
    <mergeCell ref="P132:Q132"/>
    <mergeCell ref="P133:Q133"/>
    <mergeCell ref="B138:B140"/>
    <mergeCell ref="F138:F140"/>
    <mergeCell ref="D96:E96"/>
    <mergeCell ref="D97:E97"/>
    <mergeCell ref="B100:P100"/>
    <mergeCell ref="B103:N103"/>
    <mergeCell ref="E121:E123"/>
    <mergeCell ref="B126:N126"/>
    <mergeCell ref="B93:N93"/>
    <mergeCell ref="O72:P72"/>
    <mergeCell ref="O73:P73"/>
    <mergeCell ref="O74:P74"/>
    <mergeCell ref="O75:P75"/>
    <mergeCell ref="O76:P76"/>
    <mergeCell ref="O77:P77"/>
    <mergeCell ref="B83:N83"/>
    <mergeCell ref="J88:L88"/>
    <mergeCell ref="P88:Q88"/>
    <mergeCell ref="P89:Q89"/>
    <mergeCell ref="P90:Q90"/>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136"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687</v>
      </c>
      <c r="D6" s="439"/>
      <c r="E6" s="439"/>
      <c r="F6" s="439"/>
      <c r="G6" s="439"/>
      <c r="H6" s="439"/>
      <c r="I6" s="439"/>
      <c r="J6" s="439"/>
      <c r="K6" s="439"/>
      <c r="L6" s="439"/>
      <c r="M6" s="439"/>
      <c r="N6" s="440"/>
    </row>
    <row r="7" spans="2:16" ht="16.5" thickBot="1" x14ac:dyDescent="0.3">
      <c r="B7" s="12" t="s">
        <v>5</v>
      </c>
      <c r="C7" s="439" t="s">
        <v>688</v>
      </c>
      <c r="D7" s="439"/>
      <c r="E7" s="439"/>
      <c r="F7" s="439"/>
      <c r="G7" s="439"/>
      <c r="H7" s="439"/>
      <c r="I7" s="439"/>
      <c r="J7" s="439"/>
      <c r="K7" s="439"/>
      <c r="L7" s="439"/>
      <c r="M7" s="439"/>
      <c r="N7" s="440"/>
    </row>
    <row r="8" spans="2:16" ht="16.5" thickBot="1" x14ac:dyDescent="0.3">
      <c r="B8" s="12" t="s">
        <v>6</v>
      </c>
      <c r="C8" s="439" t="s">
        <v>689</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10</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10</v>
      </c>
      <c r="E15" s="36">
        <v>1065549124</v>
      </c>
      <c r="F15" s="212">
        <v>350</v>
      </c>
      <c r="G15" s="81"/>
      <c r="I15" s="39"/>
      <c r="J15" s="39"/>
      <c r="K15" s="39"/>
      <c r="L15" s="39"/>
      <c r="M15" s="39"/>
      <c r="N15" s="96"/>
    </row>
    <row r="16" spans="2:16" x14ac:dyDescent="0.25">
      <c r="B16" s="443"/>
      <c r="C16" s="443"/>
      <c r="D16" s="198"/>
      <c r="E16" s="36"/>
      <c r="F16" s="37">
        <v>123</v>
      </c>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1065549124</v>
      </c>
      <c r="F22" s="212">
        <f>SUM(F15:F21)</f>
        <v>473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378.4</v>
      </c>
      <c r="D24" s="42"/>
      <c r="E24" s="45">
        <f>E22</f>
        <v>1065549124</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v>90</v>
      </c>
      <c r="F40" s="92"/>
      <c r="G40" s="92"/>
      <c r="H40" s="92"/>
      <c r="I40" s="95"/>
      <c r="J40" s="95"/>
      <c r="K40" s="95"/>
      <c r="L40" s="95"/>
      <c r="M40" s="95"/>
      <c r="N40" s="96"/>
    </row>
    <row r="41" spans="1:17" ht="42.75" x14ac:dyDescent="0.25">
      <c r="A41" s="87"/>
      <c r="B41" s="93" t="s">
        <v>103</v>
      </c>
      <c r="C41" s="94">
        <v>60</v>
      </c>
      <c r="D41" s="193">
        <v>50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689</v>
      </c>
      <c r="C49" s="102" t="s">
        <v>689</v>
      </c>
      <c r="D49" s="102" t="s">
        <v>189</v>
      </c>
      <c r="E49" s="124">
        <v>282</v>
      </c>
      <c r="F49" s="98" t="s">
        <v>95</v>
      </c>
      <c r="G49" s="115"/>
      <c r="H49" s="105">
        <v>41519</v>
      </c>
      <c r="I49" s="105">
        <v>41912</v>
      </c>
      <c r="J49" s="155" t="s">
        <v>96</v>
      </c>
      <c r="K49" s="90">
        <f>(I49-H49)/30</f>
        <v>13.1</v>
      </c>
      <c r="L49" s="99"/>
      <c r="M49" s="155">
        <v>898</v>
      </c>
      <c r="N49" s="155"/>
      <c r="O49" s="27"/>
      <c r="P49" s="27"/>
      <c r="Q49" s="116"/>
      <c r="R49" s="100"/>
      <c r="S49" s="100"/>
      <c r="T49" s="100"/>
      <c r="U49" s="100"/>
      <c r="V49" s="100"/>
      <c r="W49" s="100"/>
      <c r="X49" s="100"/>
      <c r="Y49" s="100"/>
      <c r="Z49" s="100"/>
    </row>
    <row r="50" spans="1:26" s="101" customFormat="1" ht="45" x14ac:dyDescent="0.25">
      <c r="A50" s="47">
        <v>2</v>
      </c>
      <c r="B50" s="102" t="s">
        <v>688</v>
      </c>
      <c r="C50" s="102" t="s">
        <v>688</v>
      </c>
      <c r="D50" s="102" t="s">
        <v>189</v>
      </c>
      <c r="E50" s="124">
        <v>33</v>
      </c>
      <c r="F50" s="98" t="s">
        <v>95</v>
      </c>
      <c r="G50" s="115"/>
      <c r="H50" s="105">
        <v>40187</v>
      </c>
      <c r="I50" s="105">
        <v>40543</v>
      </c>
      <c r="J50" s="155" t="s">
        <v>96</v>
      </c>
      <c r="K50" s="90">
        <f>(I50-H50)/30</f>
        <v>11.866666666666667</v>
      </c>
      <c r="L50" s="99"/>
      <c r="M50" s="155">
        <v>150</v>
      </c>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90">
        <f t="shared" ref="K51:K54" si="1">(I51-H51)/30</f>
        <v>0</v>
      </c>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f t="shared" si="1"/>
        <v>0</v>
      </c>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f t="shared" si="1"/>
        <v>0</v>
      </c>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0">
        <f t="shared" si="1"/>
        <v>0</v>
      </c>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0"/>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90">
        <f t="shared" ref="K57:N57" si="2">SUM(K49:K56)</f>
        <v>24.966666666666669</v>
      </c>
      <c r="L57" s="104">
        <f t="shared" si="2"/>
        <v>0</v>
      </c>
      <c r="M57" s="114">
        <f t="shared" si="2"/>
        <v>1048</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24.966666666666669</v>
      </c>
      <c r="D61" s="58" t="s">
        <v>110</v>
      </c>
      <c r="E61" s="200"/>
      <c r="F61" s="32"/>
      <c r="G61" s="32"/>
      <c r="H61" s="32"/>
      <c r="I61" s="32"/>
      <c r="J61" s="32"/>
      <c r="K61" s="32"/>
      <c r="L61" s="32"/>
      <c r="M61" s="32"/>
    </row>
    <row r="62" spans="1:26" s="30" customFormat="1" ht="30" customHeight="1" x14ac:dyDescent="0.25">
      <c r="B62" s="59" t="s">
        <v>25</v>
      </c>
      <c r="C62" s="60">
        <f>+M57</f>
        <v>1048</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30" x14ac:dyDescent="0.25">
      <c r="B69" s="3" t="s">
        <v>716</v>
      </c>
      <c r="C69" s="190" t="s">
        <v>114</v>
      </c>
      <c r="D69" s="190" t="s">
        <v>717</v>
      </c>
      <c r="E69" s="190">
        <v>123</v>
      </c>
      <c r="F69" s="190"/>
      <c r="G69" s="190"/>
      <c r="H69" s="190"/>
      <c r="I69" s="190"/>
      <c r="J69" s="190" t="s">
        <v>95</v>
      </c>
      <c r="K69" s="190" t="s">
        <v>95</v>
      </c>
      <c r="L69" s="190" t="s">
        <v>95</v>
      </c>
      <c r="M69" s="190" t="s">
        <v>95</v>
      </c>
      <c r="N69" s="190" t="s">
        <v>95</v>
      </c>
      <c r="O69" s="460" t="s">
        <v>715</v>
      </c>
      <c r="P69" s="460"/>
      <c r="Q69" s="109"/>
    </row>
    <row r="70" spans="2:17" ht="38.25" customHeight="1" x14ac:dyDescent="0.25">
      <c r="B70" s="3" t="s">
        <v>718</v>
      </c>
      <c r="C70" s="190" t="s">
        <v>480</v>
      </c>
      <c r="D70" s="190" t="s">
        <v>719</v>
      </c>
      <c r="E70" s="190">
        <v>50</v>
      </c>
      <c r="F70" s="190"/>
      <c r="G70" s="190"/>
      <c r="H70" s="190"/>
      <c r="I70" s="190"/>
      <c r="J70" s="190"/>
      <c r="K70" s="190"/>
      <c r="L70" s="190"/>
      <c r="M70" s="190"/>
      <c r="N70" s="190"/>
      <c r="O70" s="460" t="s">
        <v>715</v>
      </c>
      <c r="P70" s="460"/>
      <c r="Q70" s="109"/>
    </row>
    <row r="71" spans="2:17" ht="27" customHeight="1" x14ac:dyDescent="0.25">
      <c r="B71" s="3" t="s">
        <v>718</v>
      </c>
      <c r="C71" s="3" t="s">
        <v>480</v>
      </c>
      <c r="D71" s="3" t="s">
        <v>720</v>
      </c>
      <c r="E71" s="3">
        <v>50</v>
      </c>
      <c r="F71" s="3"/>
      <c r="G71" s="3"/>
      <c r="H71" s="3"/>
      <c r="I71" s="3"/>
      <c r="J71" s="3"/>
      <c r="K71" s="3"/>
      <c r="L71" s="3"/>
      <c r="M71" s="3"/>
      <c r="N71" s="3"/>
      <c r="O71" s="460" t="s">
        <v>715</v>
      </c>
      <c r="P71" s="460"/>
      <c r="Q71" s="109"/>
    </row>
    <row r="72" spans="2:17" ht="28.5" customHeight="1" x14ac:dyDescent="0.25">
      <c r="B72" s="3" t="s">
        <v>718</v>
      </c>
      <c r="C72" s="3" t="s">
        <v>480</v>
      </c>
      <c r="D72" s="5" t="s">
        <v>721</v>
      </c>
      <c r="E72" s="5">
        <v>50</v>
      </c>
      <c r="F72" s="4"/>
      <c r="G72" s="4"/>
      <c r="H72" s="4"/>
      <c r="I72" s="85"/>
      <c r="J72" s="85"/>
      <c r="K72" s="109"/>
      <c r="L72" s="109"/>
      <c r="M72" s="109"/>
      <c r="N72" s="109"/>
      <c r="O72" s="460" t="s">
        <v>715</v>
      </c>
      <c r="P72" s="460"/>
      <c r="Q72" s="109"/>
    </row>
    <row r="73" spans="2:17" x14ac:dyDescent="0.25">
      <c r="B73" s="3" t="s">
        <v>718</v>
      </c>
      <c r="C73" s="3" t="s">
        <v>480</v>
      </c>
      <c r="D73" s="5" t="s">
        <v>722</v>
      </c>
      <c r="E73" s="5">
        <v>50</v>
      </c>
      <c r="F73" s="4"/>
      <c r="G73" s="4"/>
      <c r="H73" s="4"/>
      <c r="I73" s="85"/>
      <c r="J73" s="85"/>
      <c r="K73" s="109"/>
      <c r="L73" s="109"/>
      <c r="M73" s="109"/>
      <c r="N73" s="109"/>
      <c r="O73" s="460" t="s">
        <v>715</v>
      </c>
      <c r="P73" s="460"/>
      <c r="Q73" s="109"/>
    </row>
    <row r="74" spans="2:17" x14ac:dyDescent="0.25">
      <c r="B74" s="3" t="s">
        <v>718</v>
      </c>
      <c r="C74" s="3" t="s">
        <v>480</v>
      </c>
      <c r="D74" s="5" t="s">
        <v>723</v>
      </c>
      <c r="E74" s="5">
        <v>25</v>
      </c>
      <c r="F74" s="4"/>
      <c r="G74" s="4"/>
      <c r="H74" s="4"/>
      <c r="I74" s="85"/>
      <c r="J74" s="85"/>
      <c r="K74" s="109"/>
      <c r="L74" s="109"/>
      <c r="M74" s="109"/>
      <c r="N74" s="109"/>
      <c r="O74" s="460" t="s">
        <v>715</v>
      </c>
      <c r="P74" s="460"/>
      <c r="Q74" s="109"/>
    </row>
    <row r="75" spans="2:17" x14ac:dyDescent="0.25">
      <c r="B75" s="3" t="s">
        <v>718</v>
      </c>
      <c r="C75" s="3" t="s">
        <v>480</v>
      </c>
      <c r="D75" s="5" t="s">
        <v>724</v>
      </c>
      <c r="E75" s="5">
        <v>50</v>
      </c>
      <c r="F75" s="4"/>
      <c r="G75" s="4"/>
      <c r="H75" s="4"/>
      <c r="I75" s="85"/>
      <c r="J75" s="85"/>
      <c r="K75" s="109"/>
      <c r="L75" s="109"/>
      <c r="M75" s="109"/>
      <c r="N75" s="109"/>
      <c r="O75" s="460" t="s">
        <v>715</v>
      </c>
      <c r="P75" s="460"/>
      <c r="Q75" s="109"/>
    </row>
    <row r="76" spans="2:17" x14ac:dyDescent="0.25">
      <c r="B76" s="3" t="s">
        <v>718</v>
      </c>
      <c r="C76" s="3" t="s">
        <v>480</v>
      </c>
      <c r="D76" s="5" t="s">
        <v>724</v>
      </c>
      <c r="E76" s="5">
        <v>25</v>
      </c>
      <c r="F76" s="4"/>
      <c r="G76" s="4"/>
      <c r="H76" s="4"/>
      <c r="I76" s="85"/>
      <c r="J76" s="85"/>
      <c r="K76" s="109"/>
      <c r="L76" s="109"/>
      <c r="M76" s="109"/>
      <c r="N76" s="109"/>
      <c r="O76" s="460" t="s">
        <v>715</v>
      </c>
      <c r="P76" s="460"/>
      <c r="Q76" s="109"/>
    </row>
    <row r="77" spans="2:17" x14ac:dyDescent="0.25">
      <c r="B77" s="3" t="s">
        <v>718</v>
      </c>
      <c r="C77" s="109" t="s">
        <v>480</v>
      </c>
      <c r="D77" s="109" t="s">
        <v>725</v>
      </c>
      <c r="E77" s="109">
        <v>50</v>
      </c>
      <c r="F77" s="109"/>
      <c r="G77" s="109"/>
      <c r="H77" s="109"/>
      <c r="I77" s="109"/>
      <c r="J77" s="109"/>
      <c r="K77" s="109"/>
      <c r="L77" s="109"/>
      <c r="M77" s="109"/>
      <c r="N77" s="109"/>
      <c r="O77" s="460" t="s">
        <v>715</v>
      </c>
      <c r="P77" s="460"/>
      <c r="Q77" s="109"/>
    </row>
    <row r="78" spans="2:17" x14ac:dyDescent="0.25">
      <c r="B78" s="9" t="s">
        <v>1</v>
      </c>
    </row>
    <row r="79" spans="2:17" x14ac:dyDescent="0.25">
      <c r="B79" s="9" t="s">
        <v>37</v>
      </c>
    </row>
    <row r="80" spans="2:17" x14ac:dyDescent="0.25">
      <c r="B80" s="9" t="s">
        <v>60</v>
      </c>
    </row>
    <row r="82" spans="2:17" ht="15.75" thickBot="1" x14ac:dyDescent="0.3"/>
    <row r="83" spans="2:17" ht="27" thickBot="1" x14ac:dyDescent="0.3">
      <c r="B83" s="449" t="s">
        <v>38</v>
      </c>
      <c r="C83" s="450"/>
      <c r="D83" s="450"/>
      <c r="E83" s="450"/>
      <c r="F83" s="450"/>
      <c r="G83" s="450"/>
      <c r="H83" s="450"/>
      <c r="I83" s="450"/>
      <c r="J83" s="450"/>
      <c r="K83" s="450"/>
      <c r="L83" s="450"/>
      <c r="M83" s="450"/>
      <c r="N83" s="451"/>
    </row>
    <row r="88" spans="2:17" ht="76.5" customHeight="1" x14ac:dyDescent="0.25">
      <c r="B88" s="108" t="s">
        <v>0</v>
      </c>
      <c r="C88" s="108" t="s">
        <v>39</v>
      </c>
      <c r="D88" s="108" t="s">
        <v>40</v>
      </c>
      <c r="E88" s="108" t="s">
        <v>78</v>
      </c>
      <c r="F88" s="108" t="s">
        <v>80</v>
      </c>
      <c r="G88" s="108" t="s">
        <v>81</v>
      </c>
      <c r="H88" s="108" t="s">
        <v>82</v>
      </c>
      <c r="I88" s="108" t="s">
        <v>79</v>
      </c>
      <c r="J88" s="452" t="s">
        <v>83</v>
      </c>
      <c r="K88" s="453"/>
      <c r="L88" s="454"/>
      <c r="M88" s="108" t="s">
        <v>84</v>
      </c>
      <c r="N88" s="108" t="s">
        <v>41</v>
      </c>
      <c r="O88" s="108" t="s">
        <v>42</v>
      </c>
      <c r="P88" s="452" t="s">
        <v>3</v>
      </c>
      <c r="Q88" s="454"/>
    </row>
    <row r="89" spans="2:17" ht="60.75" customHeight="1" x14ac:dyDescent="0.25">
      <c r="B89" s="190" t="s">
        <v>160</v>
      </c>
      <c r="C89" s="190"/>
      <c r="D89" s="3"/>
      <c r="E89" s="3"/>
      <c r="F89" s="3"/>
      <c r="G89" s="3"/>
      <c r="H89" s="3"/>
      <c r="I89" s="5"/>
      <c r="J89" s="1" t="s">
        <v>482</v>
      </c>
      <c r="K89" s="86" t="s">
        <v>527</v>
      </c>
      <c r="L89" s="85" t="s">
        <v>528</v>
      </c>
      <c r="M89" s="109"/>
      <c r="N89" s="109"/>
      <c r="O89" s="109"/>
      <c r="P89" s="460"/>
      <c r="Q89" s="460"/>
    </row>
    <row r="90" spans="2:17" ht="33.6" customHeight="1" x14ac:dyDescent="0.25">
      <c r="B90" s="190" t="s">
        <v>220</v>
      </c>
      <c r="C90" s="190"/>
      <c r="D90" s="3"/>
      <c r="E90" s="3"/>
      <c r="F90" s="3"/>
      <c r="G90" s="3"/>
      <c r="H90" s="3"/>
      <c r="I90" s="5"/>
      <c r="J90" s="1"/>
      <c r="K90" s="85"/>
      <c r="L90" s="85"/>
      <c r="M90" s="109"/>
      <c r="N90" s="109"/>
      <c r="O90" s="109"/>
      <c r="P90" s="463"/>
      <c r="Q90" s="463"/>
    </row>
    <row r="92" spans="2:17" ht="15.75" thickBot="1" x14ac:dyDescent="0.3"/>
    <row r="93" spans="2:17" ht="27" thickBot="1" x14ac:dyDescent="0.3">
      <c r="B93" s="449" t="s">
        <v>44</v>
      </c>
      <c r="C93" s="450"/>
      <c r="D93" s="450"/>
      <c r="E93" s="450"/>
      <c r="F93" s="450"/>
      <c r="G93" s="450"/>
      <c r="H93" s="450"/>
      <c r="I93" s="450"/>
      <c r="J93" s="450"/>
      <c r="K93" s="450"/>
      <c r="L93" s="450"/>
      <c r="M93" s="450"/>
      <c r="N93" s="451"/>
    </row>
    <row r="96" spans="2:17" ht="46.15" customHeight="1" x14ac:dyDescent="0.25">
      <c r="B96" s="68" t="s">
        <v>33</v>
      </c>
      <c r="C96" s="68" t="s">
        <v>45</v>
      </c>
      <c r="D96" s="452" t="s">
        <v>3</v>
      </c>
      <c r="E96" s="454"/>
    </row>
    <row r="97" spans="1:26" ht="46.9" customHeight="1" x14ac:dyDescent="0.25">
      <c r="B97" s="69" t="s">
        <v>85</v>
      </c>
      <c r="C97" s="109" t="s">
        <v>96</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44.25" customHeight="1" x14ac:dyDescent="0.25">
      <c r="A107" s="47">
        <v>1</v>
      </c>
      <c r="B107" s="102" t="s">
        <v>688</v>
      </c>
      <c r="C107" s="102" t="s">
        <v>688</v>
      </c>
      <c r="D107" s="102" t="s">
        <v>189</v>
      </c>
      <c r="E107" s="155">
        <v>34</v>
      </c>
      <c r="F107" s="105" t="s">
        <v>95</v>
      </c>
      <c r="G107" s="115"/>
      <c r="H107" s="105">
        <v>40187</v>
      </c>
      <c r="I107" s="105">
        <v>40543</v>
      </c>
      <c r="J107" s="105" t="s">
        <v>96</v>
      </c>
      <c r="K107" s="155">
        <f>(I107-H107)/30</f>
        <v>11.866666666666667</v>
      </c>
      <c r="L107" s="155"/>
      <c r="M107" s="155">
        <v>50</v>
      </c>
      <c r="N107" s="90"/>
      <c r="O107" s="27"/>
      <c r="P107" s="27"/>
      <c r="R107" s="100"/>
      <c r="S107" s="100"/>
      <c r="T107" s="100"/>
      <c r="U107" s="100"/>
      <c r="V107" s="100"/>
      <c r="W107" s="100"/>
      <c r="X107" s="100"/>
      <c r="Y107" s="100"/>
      <c r="Z107" s="100"/>
    </row>
    <row r="108" spans="1:26" s="101" customFormat="1" ht="45" x14ac:dyDescent="0.25">
      <c r="A108" s="47">
        <f>+A107+1</f>
        <v>2</v>
      </c>
      <c r="B108" s="102" t="s">
        <v>688</v>
      </c>
      <c r="C108" s="102" t="s">
        <v>688</v>
      </c>
      <c r="D108" s="102" t="s">
        <v>189</v>
      </c>
      <c r="E108" s="155">
        <v>223</v>
      </c>
      <c r="F108" s="98" t="s">
        <v>95</v>
      </c>
      <c r="G108" s="97"/>
      <c r="H108" s="105">
        <v>40563</v>
      </c>
      <c r="I108" s="105">
        <v>40908</v>
      </c>
      <c r="J108" s="99" t="s">
        <v>96</v>
      </c>
      <c r="K108" s="155">
        <f>(I108-H108)/30</f>
        <v>11.5</v>
      </c>
      <c r="L108" s="155"/>
      <c r="M108" s="124">
        <v>50</v>
      </c>
      <c r="N108" s="90"/>
      <c r="O108" s="27"/>
      <c r="P108" s="27"/>
      <c r="Q108" s="116"/>
      <c r="R108" s="100"/>
      <c r="S108" s="100"/>
      <c r="T108" s="100"/>
      <c r="U108" s="100"/>
      <c r="V108" s="100"/>
      <c r="W108" s="100"/>
      <c r="X108" s="100"/>
      <c r="Y108" s="100"/>
      <c r="Z108" s="100"/>
    </row>
    <row r="109" spans="1:26" s="101" customFormat="1" x14ac:dyDescent="0.25">
      <c r="A109" s="47">
        <f t="shared" ref="A109:A114" si="3">+A108+1</f>
        <v>3</v>
      </c>
      <c r="B109" s="102"/>
      <c r="C109" s="102"/>
      <c r="D109" s="102"/>
      <c r="E109" s="155"/>
      <c r="F109" s="98"/>
      <c r="G109" s="97"/>
      <c r="H109" s="105"/>
      <c r="I109" s="105"/>
      <c r="J109" s="99"/>
      <c r="K109" s="155"/>
      <c r="L109" s="155"/>
      <c r="M109" s="124"/>
      <c r="N109" s="90"/>
      <c r="O109" s="27"/>
      <c r="P109" s="27"/>
      <c r="Q109" s="116"/>
      <c r="R109" s="100"/>
      <c r="S109" s="100"/>
      <c r="T109" s="100"/>
      <c r="U109" s="100"/>
      <c r="V109" s="100"/>
      <c r="W109" s="100"/>
      <c r="X109" s="100"/>
      <c r="Y109" s="100"/>
      <c r="Z109" s="100"/>
    </row>
    <row r="110" spans="1:26" s="101" customFormat="1" x14ac:dyDescent="0.25">
      <c r="A110" s="47">
        <f t="shared" si="3"/>
        <v>4</v>
      </c>
      <c r="B110" s="102"/>
      <c r="C110" s="102"/>
      <c r="D110" s="102"/>
      <c r="E110" s="155"/>
      <c r="F110" s="98"/>
      <c r="G110" s="98"/>
      <c r="H110" s="105"/>
      <c r="I110" s="105"/>
      <c r="J110" s="99"/>
      <c r="K110" s="155"/>
      <c r="L110" s="155"/>
      <c r="M110" s="124"/>
      <c r="N110" s="90"/>
      <c r="O110" s="27"/>
      <c r="P110" s="27"/>
      <c r="Q110" s="116"/>
      <c r="R110" s="100"/>
      <c r="S110" s="100"/>
      <c r="T110" s="100"/>
      <c r="U110" s="100"/>
      <c r="V110" s="100"/>
      <c r="W110" s="100"/>
      <c r="X110" s="100"/>
      <c r="Y110" s="100"/>
      <c r="Z110" s="100"/>
    </row>
    <row r="111" spans="1:26" s="101" customFormat="1" x14ac:dyDescent="0.25">
      <c r="A111" s="47">
        <f t="shared" si="3"/>
        <v>5</v>
      </c>
      <c r="B111" s="102"/>
      <c r="C111" s="103"/>
      <c r="D111" s="102"/>
      <c r="E111" s="115"/>
      <c r="F111" s="98"/>
      <c r="G111" s="98"/>
      <c r="H111" s="105"/>
      <c r="I111" s="105"/>
      <c r="J111" s="99"/>
      <c r="K111" s="99"/>
      <c r="L111" s="155"/>
      <c r="M111" s="155"/>
      <c r="N111" s="90"/>
      <c r="O111" s="27"/>
      <c r="P111" s="27"/>
      <c r="Q111" s="116"/>
      <c r="R111" s="100"/>
      <c r="S111" s="100"/>
      <c r="T111" s="100"/>
      <c r="U111" s="100"/>
      <c r="V111" s="100"/>
      <c r="W111" s="100"/>
      <c r="X111" s="100"/>
      <c r="Y111" s="100"/>
      <c r="Z111" s="100"/>
    </row>
    <row r="112" spans="1:26" s="101" customFormat="1" x14ac:dyDescent="0.25">
      <c r="A112" s="47">
        <f t="shared" si="3"/>
        <v>6</v>
      </c>
      <c r="B112" s="102"/>
      <c r="C112" s="103"/>
      <c r="D112" s="102"/>
      <c r="E112" s="97"/>
      <c r="F112" s="98"/>
      <c r="G112" s="98"/>
      <c r="H112" s="105"/>
      <c r="I112" s="105"/>
      <c r="J112" s="99"/>
      <c r="K112" s="99"/>
      <c r="L112" s="155"/>
      <c r="M112" s="155"/>
      <c r="N112" s="90"/>
      <c r="O112" s="27"/>
      <c r="P112" s="27"/>
      <c r="Q112" s="116"/>
      <c r="R112" s="100"/>
      <c r="S112" s="100"/>
      <c r="T112" s="100"/>
      <c r="U112" s="100"/>
      <c r="V112" s="100"/>
      <c r="W112" s="100"/>
      <c r="X112" s="100"/>
      <c r="Y112" s="100"/>
      <c r="Z112" s="100"/>
    </row>
    <row r="113" spans="1:26" s="101" customFormat="1" x14ac:dyDescent="0.25">
      <c r="A113" s="47">
        <f t="shared" si="3"/>
        <v>7</v>
      </c>
      <c r="B113" s="102"/>
      <c r="C113" s="103"/>
      <c r="D113" s="102"/>
      <c r="E113" s="97"/>
      <c r="F113" s="98"/>
      <c r="G113" s="98"/>
      <c r="H113" s="98"/>
      <c r="I113" s="99"/>
      <c r="J113" s="99"/>
      <c r="K113" s="99"/>
      <c r="L113" s="155"/>
      <c r="M113" s="90"/>
      <c r="N113" s="90"/>
      <c r="O113" s="27"/>
      <c r="P113" s="27"/>
      <c r="Q113" s="116"/>
      <c r="R113" s="100"/>
      <c r="S113" s="100"/>
      <c r="T113" s="100"/>
      <c r="U113" s="100"/>
      <c r="V113" s="100"/>
      <c r="W113" s="100"/>
      <c r="X113" s="100"/>
      <c r="Y113" s="100"/>
      <c r="Z113" s="100"/>
    </row>
    <row r="114" spans="1:26" s="101" customFormat="1" x14ac:dyDescent="0.25">
      <c r="A114" s="47">
        <f t="shared" si="3"/>
        <v>8</v>
      </c>
      <c r="B114" s="102"/>
      <c r="C114" s="103"/>
      <c r="D114" s="102"/>
      <c r="E114" s="97"/>
      <c r="F114" s="98"/>
      <c r="G114" s="98"/>
      <c r="H114" s="98"/>
      <c r="I114" s="99"/>
      <c r="J114" s="99"/>
      <c r="K114" s="99"/>
      <c r="L114" s="155"/>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97"/>
      <c r="F115" s="98"/>
      <c r="G115" s="98"/>
      <c r="H115" s="98"/>
      <c r="I115" s="99"/>
      <c r="J115" s="99"/>
      <c r="K115" s="104">
        <f t="shared" ref="K115:N115" si="4">SUM(K107:K114)</f>
        <v>23.366666666666667</v>
      </c>
      <c r="L115" s="104">
        <f t="shared" si="4"/>
        <v>0</v>
      </c>
      <c r="M115" s="114">
        <f t="shared" si="4"/>
        <v>100</v>
      </c>
      <c r="N115" s="104">
        <f t="shared" si="4"/>
        <v>0</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f>+K115</f>
        <v>23.366666666666667</v>
      </c>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v>0</v>
      </c>
      <c r="E121" s="467">
        <v>40</v>
      </c>
    </row>
    <row r="122" spans="1:26" x14ac:dyDescent="0.25">
      <c r="B122" s="67" t="s">
        <v>87</v>
      </c>
      <c r="C122" s="200">
        <v>30</v>
      </c>
      <c r="D122" s="193">
        <v>0</v>
      </c>
      <c r="E122" s="468"/>
    </row>
    <row r="123" spans="1:26" ht="15.75" thickBot="1" x14ac:dyDescent="0.3">
      <c r="B123" s="67" t="s">
        <v>88</v>
      </c>
      <c r="C123" s="72">
        <v>40</v>
      </c>
      <c r="D123" s="72">
        <v>40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8" spans="1:26" ht="76.5" customHeight="1" x14ac:dyDescent="0.25">
      <c r="B128" s="108" t="s">
        <v>0</v>
      </c>
      <c r="C128" s="108" t="s">
        <v>39</v>
      </c>
      <c r="D128" s="108" t="s">
        <v>40</v>
      </c>
      <c r="E128" s="108" t="s">
        <v>78</v>
      </c>
      <c r="F128" s="108" t="s">
        <v>80</v>
      </c>
      <c r="G128" s="108" t="s">
        <v>81</v>
      </c>
      <c r="H128" s="108" t="s">
        <v>82</v>
      </c>
      <c r="I128" s="108" t="s">
        <v>79</v>
      </c>
      <c r="J128" s="452" t="s">
        <v>83</v>
      </c>
      <c r="K128" s="453"/>
      <c r="L128" s="454"/>
      <c r="M128" s="108" t="s">
        <v>84</v>
      </c>
      <c r="N128" s="108" t="s">
        <v>41</v>
      </c>
      <c r="O128" s="108" t="s">
        <v>42</v>
      </c>
      <c r="P128" s="452" t="s">
        <v>3</v>
      </c>
      <c r="Q128" s="454"/>
    </row>
    <row r="129" spans="2:17" ht="76.5" customHeight="1" x14ac:dyDescent="0.25">
      <c r="B129" s="190" t="s">
        <v>510</v>
      </c>
      <c r="C129" s="214" t="s">
        <v>95</v>
      </c>
      <c r="D129" s="220" t="s">
        <v>702</v>
      </c>
      <c r="E129" s="220">
        <v>72251659</v>
      </c>
      <c r="F129" s="220" t="s">
        <v>128</v>
      </c>
      <c r="G129" s="220" t="s">
        <v>703</v>
      </c>
      <c r="H129" s="222" t="s">
        <v>96</v>
      </c>
      <c r="I129" s="222" t="s">
        <v>704</v>
      </c>
      <c r="J129" s="224"/>
      <c r="K129" s="227"/>
      <c r="L129" s="225"/>
      <c r="M129" s="223" t="s">
        <v>95</v>
      </c>
      <c r="N129" s="223" t="s">
        <v>95</v>
      </c>
      <c r="O129" s="223" t="s">
        <v>95</v>
      </c>
      <c r="P129" s="224"/>
      <c r="Q129" s="225"/>
    </row>
    <row r="130" spans="2:17" ht="60.75" customHeight="1" x14ac:dyDescent="0.25">
      <c r="B130" s="190" t="s">
        <v>510</v>
      </c>
      <c r="C130" s="190" t="s">
        <v>95</v>
      </c>
      <c r="D130" s="190" t="s">
        <v>705</v>
      </c>
      <c r="E130" s="3">
        <v>72180616</v>
      </c>
      <c r="F130" s="190" t="s">
        <v>423</v>
      </c>
      <c r="G130" s="190" t="s">
        <v>244</v>
      </c>
      <c r="H130" s="3" t="s">
        <v>96</v>
      </c>
      <c r="I130" s="5" t="s">
        <v>96</v>
      </c>
      <c r="J130" s="1"/>
      <c r="K130" s="86"/>
      <c r="L130" s="85"/>
      <c r="M130" s="109" t="s">
        <v>95</v>
      </c>
      <c r="N130" s="109" t="s">
        <v>95</v>
      </c>
      <c r="O130" s="109" t="s">
        <v>95</v>
      </c>
      <c r="P130" s="116"/>
      <c r="Q130" s="197"/>
    </row>
    <row r="131" spans="2:17" ht="60.75" customHeight="1" x14ac:dyDescent="0.25">
      <c r="B131" s="190" t="s">
        <v>92</v>
      </c>
      <c r="C131" s="190" t="s">
        <v>95</v>
      </c>
      <c r="D131" s="190" t="s">
        <v>706</v>
      </c>
      <c r="E131" s="3">
        <v>32856174</v>
      </c>
      <c r="F131" s="190" t="s">
        <v>707</v>
      </c>
      <c r="G131" s="190" t="s">
        <v>708</v>
      </c>
      <c r="H131" s="3" t="s">
        <v>96</v>
      </c>
      <c r="I131" s="5" t="s">
        <v>96</v>
      </c>
      <c r="J131" s="1"/>
      <c r="K131" s="86"/>
      <c r="L131" s="85"/>
      <c r="M131" s="109" t="s">
        <v>95</v>
      </c>
      <c r="N131" s="109" t="s">
        <v>95</v>
      </c>
      <c r="O131" s="109" t="s">
        <v>95</v>
      </c>
      <c r="P131" s="226"/>
      <c r="Q131" s="192"/>
    </row>
    <row r="132" spans="2:17" ht="60.75" customHeight="1" x14ac:dyDescent="0.25">
      <c r="B132" s="190" t="s">
        <v>92</v>
      </c>
      <c r="C132" s="190" t="s">
        <v>95</v>
      </c>
      <c r="D132" s="190" t="s">
        <v>709</v>
      </c>
      <c r="E132" s="3">
        <v>52443191</v>
      </c>
      <c r="F132" s="190" t="s">
        <v>710</v>
      </c>
      <c r="G132" s="190" t="s">
        <v>451</v>
      </c>
      <c r="H132" s="3" t="s">
        <v>96</v>
      </c>
      <c r="I132" s="5" t="s">
        <v>96</v>
      </c>
      <c r="J132" s="1"/>
      <c r="K132" s="86"/>
      <c r="L132" s="85"/>
      <c r="M132" s="109" t="s">
        <v>95</v>
      </c>
      <c r="N132" s="109" t="s">
        <v>95</v>
      </c>
      <c r="O132" s="109" t="s">
        <v>95</v>
      </c>
      <c r="P132" s="461"/>
      <c r="Q132" s="462"/>
    </row>
    <row r="133" spans="2:17" ht="33.6" customHeight="1" x14ac:dyDescent="0.25">
      <c r="B133" s="190" t="s">
        <v>93</v>
      </c>
      <c r="C133" s="190" t="s">
        <v>95</v>
      </c>
      <c r="D133" s="190" t="s">
        <v>711</v>
      </c>
      <c r="E133" s="3">
        <v>1104416229</v>
      </c>
      <c r="F133" s="3" t="s">
        <v>128</v>
      </c>
      <c r="G133" s="3" t="s">
        <v>281</v>
      </c>
      <c r="H133" s="3" t="s">
        <v>96</v>
      </c>
      <c r="I133" s="5" t="s">
        <v>712</v>
      </c>
      <c r="J133" s="1"/>
      <c r="K133" s="85"/>
      <c r="L133" s="85"/>
      <c r="M133" s="109" t="s">
        <v>95</v>
      </c>
      <c r="N133" s="109" t="s">
        <v>95</v>
      </c>
      <c r="O133" s="109" t="s">
        <v>95</v>
      </c>
      <c r="P133" s="463"/>
      <c r="Q133" s="463"/>
    </row>
    <row r="136" spans="2:17" ht="15.75" thickBot="1" x14ac:dyDescent="0.3"/>
    <row r="137" spans="2:17" ht="54" customHeight="1" x14ac:dyDescent="0.25">
      <c r="B137" s="112" t="s">
        <v>33</v>
      </c>
      <c r="C137" s="112" t="s">
        <v>47</v>
      </c>
      <c r="D137" s="108" t="s">
        <v>48</v>
      </c>
      <c r="E137" s="112" t="s">
        <v>49</v>
      </c>
      <c r="F137" s="77" t="s">
        <v>54</v>
      </c>
      <c r="G137" s="82"/>
    </row>
    <row r="138" spans="2:17" ht="120.75" customHeight="1" x14ac:dyDescent="0.2">
      <c r="B138" s="470" t="s">
        <v>51</v>
      </c>
      <c r="C138" s="6" t="s">
        <v>89</v>
      </c>
      <c r="D138" s="193">
        <v>25</v>
      </c>
      <c r="E138" s="193">
        <v>25</v>
      </c>
      <c r="F138" s="471">
        <f>E138+E139+E140</f>
        <v>50</v>
      </c>
      <c r="G138" s="83"/>
    </row>
    <row r="139" spans="2:17" ht="76.150000000000006" customHeight="1" x14ac:dyDescent="0.2">
      <c r="B139" s="470"/>
      <c r="C139" s="6" t="s">
        <v>90</v>
      </c>
      <c r="D139" s="197">
        <v>25</v>
      </c>
      <c r="E139" s="193">
        <v>25</v>
      </c>
      <c r="F139" s="472"/>
      <c r="G139" s="83"/>
    </row>
    <row r="140" spans="2:17" ht="69" customHeight="1" x14ac:dyDescent="0.2">
      <c r="B140" s="470"/>
      <c r="C140" s="6" t="s">
        <v>91</v>
      </c>
      <c r="D140" s="193">
        <v>10</v>
      </c>
      <c r="E140" s="193">
        <v>0</v>
      </c>
      <c r="F140" s="473"/>
      <c r="G140" s="83"/>
    </row>
    <row r="141" spans="2:17" x14ac:dyDescent="0.25">
      <c r="C141" s="92"/>
    </row>
    <row r="144" spans="2:17" x14ac:dyDescent="0.25">
      <c r="B144" s="110" t="s">
        <v>55</v>
      </c>
    </row>
    <row r="147" spans="2:5" x14ac:dyDescent="0.25">
      <c r="B147" s="113" t="s">
        <v>33</v>
      </c>
      <c r="C147" s="113" t="s">
        <v>56</v>
      </c>
      <c r="D147" s="112" t="s">
        <v>49</v>
      </c>
      <c r="E147" s="112" t="s">
        <v>16</v>
      </c>
    </row>
    <row r="148" spans="2:5" ht="28.5" x14ac:dyDescent="0.25">
      <c r="B148" s="93" t="s">
        <v>57</v>
      </c>
      <c r="C148" s="94">
        <v>40</v>
      </c>
      <c r="D148" s="193">
        <v>40</v>
      </c>
      <c r="E148" s="446">
        <v>90</v>
      </c>
    </row>
    <row r="149" spans="2:5" ht="42.75" x14ac:dyDescent="0.25">
      <c r="B149" s="93" t="s">
        <v>58</v>
      </c>
      <c r="C149" s="94">
        <v>60</v>
      </c>
      <c r="D149" s="193">
        <v>50</v>
      </c>
      <c r="E149" s="447"/>
    </row>
  </sheetData>
  <mergeCells count="45">
    <mergeCell ref="E148:E149"/>
    <mergeCell ref="J128:L128"/>
    <mergeCell ref="P128:Q128"/>
    <mergeCell ref="P132:Q132"/>
    <mergeCell ref="P133:Q133"/>
    <mergeCell ref="B138:B140"/>
    <mergeCell ref="F138:F140"/>
    <mergeCell ref="D96:E96"/>
    <mergeCell ref="D97:E97"/>
    <mergeCell ref="B100:P100"/>
    <mergeCell ref="B103:N103"/>
    <mergeCell ref="E121:E123"/>
    <mergeCell ref="B126:N126"/>
    <mergeCell ref="B93:N93"/>
    <mergeCell ref="O72:P72"/>
    <mergeCell ref="O73:P73"/>
    <mergeCell ref="O74:P74"/>
    <mergeCell ref="O75:P75"/>
    <mergeCell ref="O76:P76"/>
    <mergeCell ref="O77:P77"/>
    <mergeCell ref="B83:N83"/>
    <mergeCell ref="J88:L88"/>
    <mergeCell ref="P88:Q88"/>
    <mergeCell ref="P89:Q89"/>
    <mergeCell ref="P90:Q90"/>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topLeftCell="A134"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687</v>
      </c>
      <c r="D6" s="439"/>
      <c r="E6" s="439"/>
      <c r="F6" s="439"/>
      <c r="G6" s="439"/>
      <c r="H6" s="439"/>
      <c r="I6" s="439"/>
      <c r="J6" s="439"/>
      <c r="K6" s="439"/>
      <c r="L6" s="439"/>
      <c r="M6" s="439"/>
      <c r="N6" s="440"/>
    </row>
    <row r="7" spans="2:16" ht="16.5" thickBot="1" x14ac:dyDescent="0.3">
      <c r="B7" s="12" t="s">
        <v>5</v>
      </c>
      <c r="C7" s="439" t="s">
        <v>688</v>
      </c>
      <c r="D7" s="439"/>
      <c r="E7" s="439"/>
      <c r="F7" s="439"/>
      <c r="G7" s="439"/>
      <c r="H7" s="439"/>
      <c r="I7" s="439"/>
      <c r="J7" s="439"/>
      <c r="K7" s="439"/>
      <c r="L7" s="439"/>
      <c r="M7" s="439"/>
      <c r="N7" s="440"/>
    </row>
    <row r="8" spans="2:16" ht="16.5" thickBot="1" x14ac:dyDescent="0.3">
      <c r="B8" s="12" t="s">
        <v>6</v>
      </c>
      <c r="C8" s="439" t="s">
        <v>689</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v>
      </c>
      <c r="E15" s="36">
        <v>1207026418</v>
      </c>
      <c r="F15" s="212">
        <v>578</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1207026418</v>
      </c>
      <c r="F22" s="212">
        <f>SUM(F15:F21)</f>
        <v>578</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462.4</v>
      </c>
      <c r="D24" s="42"/>
      <c r="E24" s="45">
        <f>E22</f>
        <v>1207026418</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v>90</v>
      </c>
      <c r="F40" s="92"/>
      <c r="G40" s="92"/>
      <c r="H40" s="92"/>
      <c r="I40" s="95"/>
      <c r="J40" s="95"/>
      <c r="K40" s="95"/>
      <c r="L40" s="95"/>
      <c r="M40" s="95"/>
      <c r="N40" s="96"/>
    </row>
    <row r="41" spans="1:17" ht="42.75" x14ac:dyDescent="0.25">
      <c r="A41" s="87"/>
      <c r="B41" s="93" t="s">
        <v>103</v>
      </c>
      <c r="C41" s="94">
        <v>60</v>
      </c>
      <c r="D41" s="193">
        <v>50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102" t="s">
        <v>688</v>
      </c>
      <c r="C49" s="102" t="s">
        <v>688</v>
      </c>
      <c r="D49" s="102" t="s">
        <v>189</v>
      </c>
      <c r="E49" s="124">
        <v>276</v>
      </c>
      <c r="F49" s="98" t="s">
        <v>95</v>
      </c>
      <c r="G49" s="115"/>
      <c r="H49" s="105">
        <v>41518</v>
      </c>
      <c r="I49" s="105">
        <v>41912</v>
      </c>
      <c r="J49" s="155" t="s">
        <v>96</v>
      </c>
      <c r="K49" s="90">
        <f>(I49-H49)/30</f>
        <v>13.133333333333333</v>
      </c>
      <c r="L49" s="99"/>
      <c r="M49" s="155">
        <v>600</v>
      </c>
      <c r="N49" s="155"/>
      <c r="O49" s="27"/>
      <c r="P49" s="27"/>
      <c r="Q49" s="116"/>
      <c r="R49" s="100"/>
      <c r="S49" s="100"/>
      <c r="T49" s="100"/>
      <c r="U49" s="100"/>
      <c r="V49" s="100"/>
      <c r="W49" s="100"/>
      <c r="X49" s="100"/>
      <c r="Y49" s="100"/>
      <c r="Z49" s="100"/>
    </row>
    <row r="50" spans="1:26" s="101" customFormat="1" ht="45" x14ac:dyDescent="0.25">
      <c r="A50" s="47"/>
      <c r="B50" s="102" t="s">
        <v>688</v>
      </c>
      <c r="C50" s="102" t="s">
        <v>688</v>
      </c>
      <c r="D50" s="102" t="s">
        <v>189</v>
      </c>
      <c r="E50" s="124">
        <v>222</v>
      </c>
      <c r="F50" s="98" t="s">
        <v>95</v>
      </c>
      <c r="G50" s="115"/>
      <c r="H50" s="105">
        <v>40563</v>
      </c>
      <c r="I50" s="105">
        <v>40908</v>
      </c>
      <c r="J50" s="155" t="s">
        <v>96</v>
      </c>
      <c r="K50" s="90">
        <f t="shared" ref="K50:K54" si="0">(I50-H50)/30</f>
        <v>11.5</v>
      </c>
      <c r="L50" s="99"/>
      <c r="M50" s="155">
        <v>150</v>
      </c>
      <c r="N50" s="155"/>
      <c r="O50" s="27"/>
      <c r="P50" s="27"/>
      <c r="Q50" s="116"/>
      <c r="R50" s="100"/>
      <c r="S50" s="100"/>
      <c r="T50" s="100"/>
      <c r="U50" s="100"/>
      <c r="V50" s="100"/>
      <c r="W50" s="100"/>
      <c r="X50" s="100"/>
      <c r="Y50" s="100"/>
      <c r="Z50" s="100"/>
    </row>
    <row r="51" spans="1:26" s="101" customFormat="1" x14ac:dyDescent="0.25">
      <c r="A51" s="47">
        <f t="shared" ref="A51:A56" si="1">+A50+1</f>
        <v>1</v>
      </c>
      <c r="B51" s="102"/>
      <c r="C51" s="102"/>
      <c r="D51" s="102"/>
      <c r="E51" s="124"/>
      <c r="F51" s="98"/>
      <c r="G51" s="98"/>
      <c r="H51" s="105"/>
      <c r="I51" s="105"/>
      <c r="J51" s="155"/>
      <c r="K51" s="90">
        <f t="shared" si="0"/>
        <v>0</v>
      </c>
      <c r="L51" s="99"/>
      <c r="M51" s="155"/>
      <c r="N51" s="155"/>
      <c r="O51" s="27"/>
      <c r="P51" s="27"/>
      <c r="Q51" s="116"/>
      <c r="R51" s="100"/>
      <c r="S51" s="100"/>
      <c r="T51" s="100"/>
      <c r="U51" s="100"/>
      <c r="V51" s="100"/>
      <c r="W51" s="100"/>
      <c r="X51" s="100"/>
      <c r="Y51" s="100"/>
      <c r="Z51" s="100"/>
    </row>
    <row r="52" spans="1:26" s="101" customFormat="1" x14ac:dyDescent="0.25">
      <c r="A52" s="47">
        <f t="shared" si="1"/>
        <v>2</v>
      </c>
      <c r="B52" s="102"/>
      <c r="C52" s="102"/>
      <c r="D52" s="102"/>
      <c r="E52" s="213"/>
      <c r="F52" s="98"/>
      <c r="G52" s="98"/>
      <c r="H52" s="105"/>
      <c r="I52" s="105"/>
      <c r="J52" s="99"/>
      <c r="K52" s="90">
        <f t="shared" si="0"/>
        <v>0</v>
      </c>
      <c r="L52" s="99"/>
      <c r="M52" s="90"/>
      <c r="N52" s="90"/>
      <c r="O52" s="27"/>
      <c r="P52" s="27"/>
      <c r="Q52" s="116"/>
      <c r="R52" s="100"/>
      <c r="S52" s="100"/>
      <c r="T52" s="100"/>
      <c r="U52" s="100"/>
      <c r="V52" s="100"/>
      <c r="W52" s="100"/>
      <c r="X52" s="100"/>
      <c r="Y52" s="100"/>
      <c r="Z52" s="100"/>
    </row>
    <row r="53" spans="1:26" s="101" customFormat="1" x14ac:dyDescent="0.25">
      <c r="A53" s="47">
        <f t="shared" si="1"/>
        <v>3</v>
      </c>
      <c r="B53" s="102"/>
      <c r="C53" s="103"/>
      <c r="D53" s="102"/>
      <c r="E53" s="155"/>
      <c r="F53" s="98"/>
      <c r="G53" s="98"/>
      <c r="H53" s="105"/>
      <c r="I53" s="105"/>
      <c r="J53" s="99"/>
      <c r="K53" s="90">
        <f t="shared" si="0"/>
        <v>0</v>
      </c>
      <c r="L53" s="99"/>
      <c r="M53" s="90"/>
      <c r="N53" s="90"/>
      <c r="O53" s="27"/>
      <c r="P53" s="27"/>
      <c r="Q53" s="116"/>
      <c r="R53" s="100"/>
      <c r="S53" s="100"/>
      <c r="T53" s="100"/>
      <c r="U53" s="100"/>
      <c r="V53" s="100"/>
      <c r="W53" s="100"/>
      <c r="X53" s="100"/>
      <c r="Y53" s="100"/>
      <c r="Z53" s="100"/>
    </row>
    <row r="54" spans="1:26" s="101" customFormat="1" x14ac:dyDescent="0.25">
      <c r="A54" s="47">
        <f t="shared" si="1"/>
        <v>4</v>
      </c>
      <c r="B54" s="102"/>
      <c r="C54" s="103"/>
      <c r="D54" s="102"/>
      <c r="E54" s="155"/>
      <c r="F54" s="98"/>
      <c r="G54" s="98"/>
      <c r="H54" s="98"/>
      <c r="I54" s="99"/>
      <c r="J54" s="99"/>
      <c r="K54" s="90">
        <f t="shared" si="0"/>
        <v>0</v>
      </c>
      <c r="L54" s="99"/>
      <c r="M54" s="90"/>
      <c r="N54" s="90"/>
      <c r="O54" s="27"/>
      <c r="P54" s="27"/>
      <c r="Q54" s="116"/>
      <c r="R54" s="100"/>
      <c r="S54" s="100"/>
      <c r="T54" s="100"/>
      <c r="U54" s="100"/>
      <c r="V54" s="100"/>
      <c r="W54" s="100"/>
      <c r="X54" s="100"/>
      <c r="Y54" s="100"/>
      <c r="Z54" s="100"/>
    </row>
    <row r="55" spans="1:26" s="101" customFormat="1" x14ac:dyDescent="0.25">
      <c r="A55" s="47">
        <f t="shared" si="1"/>
        <v>5</v>
      </c>
      <c r="B55" s="102"/>
      <c r="C55" s="103"/>
      <c r="D55" s="102"/>
      <c r="E55" s="97"/>
      <c r="F55" s="98"/>
      <c r="G55" s="98"/>
      <c r="H55" s="98"/>
      <c r="I55" s="99"/>
      <c r="J55" s="99"/>
      <c r="K55" s="90"/>
      <c r="L55" s="99"/>
      <c r="M55" s="90"/>
      <c r="N55" s="90"/>
      <c r="O55" s="27"/>
      <c r="P55" s="27"/>
      <c r="Q55" s="116"/>
      <c r="R55" s="100"/>
      <c r="S55" s="100"/>
      <c r="T55" s="100"/>
      <c r="U55" s="100"/>
      <c r="V55" s="100"/>
      <c r="W55" s="100"/>
      <c r="X55" s="100"/>
      <c r="Y55" s="100"/>
      <c r="Z55" s="100"/>
    </row>
    <row r="56" spans="1:26" s="101" customFormat="1" x14ac:dyDescent="0.25">
      <c r="A56" s="47">
        <f t="shared" si="1"/>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90">
        <f t="shared" ref="K57:N57" si="2">SUM(K49:K56)</f>
        <v>24.633333333333333</v>
      </c>
      <c r="L57" s="104">
        <f t="shared" si="2"/>
        <v>0</v>
      </c>
      <c r="M57" s="114">
        <f t="shared" si="2"/>
        <v>750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24.633333333333333</v>
      </c>
      <c r="D61" s="58" t="s">
        <v>110</v>
      </c>
      <c r="E61" s="200"/>
      <c r="F61" s="32"/>
      <c r="G61" s="32"/>
      <c r="H61" s="32"/>
      <c r="I61" s="32"/>
      <c r="J61" s="32"/>
      <c r="K61" s="32"/>
      <c r="L61" s="32"/>
      <c r="M61" s="32"/>
    </row>
    <row r="62" spans="1:26" s="30" customFormat="1" ht="30" customHeight="1" x14ac:dyDescent="0.25">
      <c r="B62" s="59" t="s">
        <v>25</v>
      </c>
      <c r="C62" s="60">
        <f>+M57</f>
        <v>750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718</v>
      </c>
      <c r="C69" s="190" t="s">
        <v>480</v>
      </c>
      <c r="D69" s="190" t="s">
        <v>726</v>
      </c>
      <c r="E69" s="190">
        <v>278</v>
      </c>
      <c r="F69" s="190"/>
      <c r="G69" s="190"/>
      <c r="H69" s="190"/>
      <c r="I69" s="190" t="s">
        <v>95</v>
      </c>
      <c r="J69" s="190"/>
      <c r="K69" s="190"/>
      <c r="L69" s="190"/>
      <c r="M69" s="190"/>
      <c r="N69" s="190"/>
      <c r="O69" s="460"/>
      <c r="P69" s="460"/>
      <c r="Q69" s="109"/>
    </row>
    <row r="70" spans="2:17" x14ac:dyDescent="0.25">
      <c r="B70" s="3" t="s">
        <v>718</v>
      </c>
      <c r="C70" s="190" t="s">
        <v>480</v>
      </c>
      <c r="D70" s="190" t="s">
        <v>727</v>
      </c>
      <c r="E70" s="190">
        <v>300</v>
      </c>
      <c r="F70" s="190"/>
      <c r="G70" s="190"/>
      <c r="H70" s="190"/>
      <c r="I70" s="190" t="s">
        <v>95</v>
      </c>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108" t="s">
        <v>482</v>
      </c>
      <c r="K87" s="108" t="s">
        <v>527</v>
      </c>
      <c r="L87" s="196" t="s">
        <v>528</v>
      </c>
      <c r="M87" s="108"/>
      <c r="N87" s="108"/>
      <c r="O87" s="108"/>
      <c r="P87" s="194"/>
      <c r="Q87" s="196"/>
    </row>
    <row r="88" spans="2:17" ht="76.5" customHeight="1" x14ac:dyDescent="0.25">
      <c r="B88" s="214" t="s">
        <v>160</v>
      </c>
      <c r="C88" s="214" t="s">
        <v>95</v>
      </c>
      <c r="D88" s="214" t="s">
        <v>728</v>
      </c>
      <c r="E88" s="216">
        <v>44191847</v>
      </c>
      <c r="F88" s="214" t="s">
        <v>323</v>
      </c>
      <c r="G88" s="214" t="s">
        <v>117</v>
      </c>
      <c r="H88" s="214" t="s">
        <v>96</v>
      </c>
      <c r="I88" s="214">
        <v>44191847</v>
      </c>
      <c r="J88" s="214" t="s">
        <v>688</v>
      </c>
      <c r="K88" s="214" t="s">
        <v>729</v>
      </c>
      <c r="L88" s="217" t="s">
        <v>159</v>
      </c>
      <c r="M88" s="214" t="s">
        <v>95</v>
      </c>
      <c r="N88" s="214" t="s">
        <v>95</v>
      </c>
      <c r="O88" s="214" t="s">
        <v>95</v>
      </c>
      <c r="P88" s="218"/>
      <c r="Q88" s="217"/>
    </row>
    <row r="89" spans="2:17" ht="60.75" customHeight="1" x14ac:dyDescent="0.25">
      <c r="B89" s="190" t="s">
        <v>160</v>
      </c>
      <c r="C89" s="190" t="s">
        <v>95</v>
      </c>
      <c r="D89" s="3" t="s">
        <v>730</v>
      </c>
      <c r="E89" s="3">
        <v>32798810</v>
      </c>
      <c r="F89" s="3" t="s">
        <v>323</v>
      </c>
      <c r="G89" s="3" t="s">
        <v>117</v>
      </c>
      <c r="H89" s="3" t="s">
        <v>96</v>
      </c>
      <c r="I89" s="5" t="s">
        <v>731</v>
      </c>
      <c r="J89" s="190" t="s">
        <v>732</v>
      </c>
      <c r="K89" s="86" t="s">
        <v>733</v>
      </c>
      <c r="L89" s="86" t="s">
        <v>734</v>
      </c>
      <c r="M89" s="109" t="s">
        <v>95</v>
      </c>
      <c r="N89" s="109" t="s">
        <v>95</v>
      </c>
      <c r="O89" s="109" t="s">
        <v>95</v>
      </c>
      <c r="P89" s="460"/>
      <c r="Q89" s="460"/>
    </row>
    <row r="90" spans="2:17" ht="60.75" customHeight="1" x14ac:dyDescent="0.25">
      <c r="B90" s="190" t="s">
        <v>220</v>
      </c>
      <c r="C90" s="190" t="s">
        <v>95</v>
      </c>
      <c r="D90" s="3" t="s">
        <v>735</v>
      </c>
      <c r="E90" s="3">
        <v>22804866</v>
      </c>
      <c r="F90" s="3" t="s">
        <v>192</v>
      </c>
      <c r="G90" s="3" t="s">
        <v>117</v>
      </c>
      <c r="H90" s="3" t="s">
        <v>96</v>
      </c>
      <c r="I90" s="230">
        <v>113021</v>
      </c>
      <c r="J90" s="190" t="s">
        <v>736</v>
      </c>
      <c r="K90" s="86" t="s">
        <v>737</v>
      </c>
      <c r="L90" s="86" t="s">
        <v>738</v>
      </c>
      <c r="M90" s="109" t="s">
        <v>95</v>
      </c>
      <c r="N90" s="109" t="s">
        <v>95</v>
      </c>
      <c r="O90" s="109" t="s">
        <v>95</v>
      </c>
      <c r="P90" s="197"/>
      <c r="Q90" s="197"/>
    </row>
    <row r="91" spans="2:17" ht="60.75" customHeight="1" x14ac:dyDescent="0.25">
      <c r="B91" s="190"/>
      <c r="C91" s="190"/>
      <c r="D91" s="3" t="s">
        <v>739</v>
      </c>
      <c r="E91" s="3">
        <v>22569897</v>
      </c>
      <c r="F91" s="3" t="s">
        <v>192</v>
      </c>
      <c r="G91" s="3" t="s">
        <v>117</v>
      </c>
      <c r="H91" s="3" t="s">
        <v>96</v>
      </c>
      <c r="I91" s="230"/>
      <c r="J91" s="190"/>
      <c r="K91" s="86"/>
      <c r="L91" s="86"/>
      <c r="M91" s="109"/>
      <c r="N91" s="109"/>
      <c r="O91" s="109"/>
      <c r="P91" s="197"/>
      <c r="Q91" s="197"/>
    </row>
    <row r="92" spans="2:17" ht="33.6" customHeight="1" x14ac:dyDescent="0.25">
      <c r="B92" s="190" t="s">
        <v>220</v>
      </c>
      <c r="C92" s="190" t="s">
        <v>95</v>
      </c>
      <c r="D92" s="3" t="s">
        <v>740</v>
      </c>
      <c r="E92" s="3">
        <v>32798054</v>
      </c>
      <c r="F92" s="3" t="s">
        <v>323</v>
      </c>
      <c r="G92" s="3" t="s">
        <v>117</v>
      </c>
      <c r="H92" s="3" t="s">
        <v>96</v>
      </c>
      <c r="I92" s="5" t="s">
        <v>741</v>
      </c>
      <c r="J92" s="190" t="s">
        <v>688</v>
      </c>
      <c r="K92" s="86" t="s">
        <v>742</v>
      </c>
      <c r="L92" s="86" t="s">
        <v>743</v>
      </c>
      <c r="M92" s="109" t="s">
        <v>95</v>
      </c>
      <c r="N92" s="109" t="s">
        <v>95</v>
      </c>
      <c r="O92" s="109" t="s">
        <v>95</v>
      </c>
      <c r="P92" s="463"/>
      <c r="Q92" s="463"/>
    </row>
    <row r="94" spans="2:17" ht="15.75" thickBot="1" x14ac:dyDescent="0.3"/>
    <row r="95" spans="2:17" ht="27" thickBot="1" x14ac:dyDescent="0.3">
      <c r="B95" s="449" t="s">
        <v>44</v>
      </c>
      <c r="C95" s="450"/>
      <c r="D95" s="450"/>
      <c r="E95" s="450"/>
      <c r="F95" s="450"/>
      <c r="G95" s="450"/>
      <c r="H95" s="450"/>
      <c r="I95" s="450"/>
      <c r="J95" s="450"/>
      <c r="K95" s="450"/>
      <c r="L95" s="450"/>
      <c r="M95" s="450"/>
      <c r="N95" s="451"/>
    </row>
    <row r="98" spans="1:26" ht="46.15" customHeight="1" x14ac:dyDescent="0.25">
      <c r="B98" s="68" t="s">
        <v>33</v>
      </c>
      <c r="C98" s="68" t="s">
        <v>45</v>
      </c>
      <c r="D98" s="452" t="s">
        <v>3</v>
      </c>
      <c r="E98" s="454"/>
    </row>
    <row r="99" spans="1:26" ht="46.9" customHeight="1" x14ac:dyDescent="0.25">
      <c r="B99" s="69" t="s">
        <v>85</v>
      </c>
      <c r="C99" s="109" t="s">
        <v>95</v>
      </c>
      <c r="D99" s="463"/>
      <c r="E99" s="463"/>
    </row>
    <row r="102" spans="1:26" ht="26.25" x14ac:dyDescent="0.25">
      <c r="B102" s="437" t="s">
        <v>62</v>
      </c>
      <c r="C102" s="438"/>
      <c r="D102" s="438"/>
      <c r="E102" s="438"/>
      <c r="F102" s="438"/>
      <c r="G102" s="438"/>
      <c r="H102" s="438"/>
      <c r="I102" s="438"/>
      <c r="J102" s="438"/>
      <c r="K102" s="438"/>
      <c r="L102" s="438"/>
      <c r="M102" s="438"/>
      <c r="N102" s="438"/>
      <c r="O102" s="438"/>
      <c r="P102" s="438"/>
    </row>
    <row r="104" spans="1:26" ht="15.75" thickBot="1" x14ac:dyDescent="0.3"/>
    <row r="105" spans="1:26" ht="27" thickBot="1" x14ac:dyDescent="0.3">
      <c r="B105" s="449" t="s">
        <v>52</v>
      </c>
      <c r="C105" s="450"/>
      <c r="D105" s="450"/>
      <c r="E105" s="450"/>
      <c r="F105" s="450"/>
      <c r="G105" s="450"/>
      <c r="H105" s="450"/>
      <c r="I105" s="450"/>
      <c r="J105" s="450"/>
      <c r="K105" s="450"/>
      <c r="L105" s="450"/>
      <c r="M105" s="450"/>
      <c r="N105" s="451"/>
    </row>
    <row r="107" spans="1:26" ht="15.75" thickBot="1" x14ac:dyDescent="0.3">
      <c r="M107" s="65"/>
      <c r="N107" s="65"/>
    </row>
    <row r="108" spans="1:26" s="95" customFormat="1" ht="109.5" customHeight="1" x14ac:dyDescent="0.25">
      <c r="B108" s="106" t="s">
        <v>104</v>
      </c>
      <c r="C108" s="106" t="s">
        <v>105</v>
      </c>
      <c r="D108" s="106" t="s">
        <v>106</v>
      </c>
      <c r="E108" s="106" t="s">
        <v>43</v>
      </c>
      <c r="F108" s="106" t="s">
        <v>22</v>
      </c>
      <c r="G108" s="106" t="s">
        <v>65</v>
      </c>
      <c r="H108" s="106" t="s">
        <v>17</v>
      </c>
      <c r="I108" s="106" t="s">
        <v>10</v>
      </c>
      <c r="J108" s="106" t="s">
        <v>31</v>
      </c>
      <c r="K108" s="106" t="s">
        <v>59</v>
      </c>
      <c r="L108" s="106" t="s">
        <v>20</v>
      </c>
      <c r="M108" s="91" t="s">
        <v>26</v>
      </c>
      <c r="N108" s="106" t="s">
        <v>107</v>
      </c>
      <c r="O108" s="106" t="s">
        <v>36</v>
      </c>
      <c r="P108" s="107" t="s">
        <v>11</v>
      </c>
      <c r="Q108" s="107" t="s">
        <v>19</v>
      </c>
    </row>
    <row r="109" spans="1:26" s="101" customFormat="1" ht="44.25" customHeight="1" x14ac:dyDescent="0.25">
      <c r="A109" s="47">
        <v>1</v>
      </c>
      <c r="B109" s="102" t="s">
        <v>688</v>
      </c>
      <c r="C109" s="102" t="s">
        <v>688</v>
      </c>
      <c r="D109" s="102" t="s">
        <v>189</v>
      </c>
      <c r="E109" s="155">
        <v>32</v>
      </c>
      <c r="F109" s="105" t="s">
        <v>95</v>
      </c>
      <c r="G109" s="115"/>
      <c r="H109" s="105">
        <v>40187</v>
      </c>
      <c r="I109" s="105">
        <v>40543</v>
      </c>
      <c r="J109" s="105" t="s">
        <v>96</v>
      </c>
      <c r="K109" s="155">
        <f>(I109-H109)/30</f>
        <v>11.866666666666667</v>
      </c>
      <c r="L109" s="155"/>
      <c r="M109" s="155">
        <v>50</v>
      </c>
      <c r="N109" s="90"/>
      <c r="O109" s="27"/>
      <c r="P109" s="27"/>
      <c r="R109" s="100"/>
      <c r="S109" s="100"/>
      <c r="T109" s="100"/>
      <c r="U109" s="100"/>
      <c r="V109" s="100"/>
      <c r="W109" s="100"/>
      <c r="X109" s="100"/>
      <c r="Y109" s="100"/>
      <c r="Z109" s="100"/>
    </row>
    <row r="110" spans="1:26" s="101" customFormat="1" ht="45" x14ac:dyDescent="0.25">
      <c r="A110" s="47">
        <f>+A109+1</f>
        <v>2</v>
      </c>
      <c r="B110" s="102" t="s">
        <v>688</v>
      </c>
      <c r="C110" s="102" t="s">
        <v>688</v>
      </c>
      <c r="D110" s="102" t="s">
        <v>189</v>
      </c>
      <c r="E110" s="155">
        <v>221</v>
      </c>
      <c r="F110" s="98" t="s">
        <v>95</v>
      </c>
      <c r="G110" s="97"/>
      <c r="H110" s="105">
        <v>40563</v>
      </c>
      <c r="I110" s="105">
        <v>40908</v>
      </c>
      <c r="J110" s="99" t="s">
        <v>96</v>
      </c>
      <c r="K110" s="155">
        <f>(I110-H110)/30</f>
        <v>11.5</v>
      </c>
      <c r="L110" s="155"/>
      <c r="M110" s="124">
        <v>95</v>
      </c>
      <c r="N110" s="90"/>
      <c r="O110" s="27"/>
      <c r="P110" s="27"/>
      <c r="Q110" s="116"/>
      <c r="R110" s="100"/>
      <c r="S110" s="100"/>
      <c r="T110" s="100"/>
      <c r="U110" s="100"/>
      <c r="V110" s="100"/>
      <c r="W110" s="100"/>
      <c r="X110" s="100"/>
      <c r="Y110" s="100"/>
      <c r="Z110" s="100"/>
    </row>
    <row r="111" spans="1:26" s="101" customFormat="1" x14ac:dyDescent="0.25">
      <c r="A111" s="47">
        <f t="shared" ref="A111:A116" si="3">+A110+1</f>
        <v>3</v>
      </c>
      <c r="B111" s="102"/>
      <c r="C111" s="102"/>
      <c r="D111" s="102"/>
      <c r="E111" s="155"/>
      <c r="F111" s="98"/>
      <c r="G111" s="97"/>
      <c r="H111" s="105"/>
      <c r="I111" s="105"/>
      <c r="J111" s="99"/>
      <c r="K111" s="155"/>
      <c r="L111" s="155"/>
      <c r="M111" s="124"/>
      <c r="N111" s="90"/>
      <c r="O111" s="27"/>
      <c r="P111" s="27"/>
      <c r="Q111" s="116"/>
      <c r="R111" s="100"/>
      <c r="S111" s="100"/>
      <c r="T111" s="100"/>
      <c r="U111" s="100"/>
      <c r="V111" s="100"/>
      <c r="W111" s="100"/>
      <c r="X111" s="100"/>
      <c r="Y111" s="100"/>
      <c r="Z111" s="100"/>
    </row>
    <row r="112" spans="1:26" s="101" customFormat="1" x14ac:dyDescent="0.25">
      <c r="A112" s="47">
        <f t="shared" si="3"/>
        <v>4</v>
      </c>
      <c r="B112" s="102"/>
      <c r="C112" s="102"/>
      <c r="D112" s="102"/>
      <c r="E112" s="155"/>
      <c r="F112" s="98"/>
      <c r="G112" s="98"/>
      <c r="H112" s="105"/>
      <c r="I112" s="105"/>
      <c r="J112" s="99"/>
      <c r="K112" s="155"/>
      <c r="L112" s="155"/>
      <c r="M112" s="124"/>
      <c r="N112" s="90"/>
      <c r="O112" s="27"/>
      <c r="P112" s="27"/>
      <c r="Q112" s="116"/>
      <c r="R112" s="100"/>
      <c r="S112" s="100"/>
      <c r="T112" s="100"/>
      <c r="U112" s="100"/>
      <c r="V112" s="100"/>
      <c r="W112" s="100"/>
      <c r="X112" s="100"/>
      <c r="Y112" s="100"/>
      <c r="Z112" s="100"/>
    </row>
    <row r="113" spans="1:26" s="101" customFormat="1" x14ac:dyDescent="0.25">
      <c r="A113" s="47">
        <f t="shared" si="3"/>
        <v>5</v>
      </c>
      <c r="B113" s="102"/>
      <c r="C113" s="103"/>
      <c r="D113" s="102"/>
      <c r="E113" s="115"/>
      <c r="F113" s="98"/>
      <c r="G113" s="98"/>
      <c r="H113" s="105"/>
      <c r="I113" s="105"/>
      <c r="J113" s="99"/>
      <c r="K113" s="99"/>
      <c r="L113" s="155"/>
      <c r="M113" s="155"/>
      <c r="N113" s="90"/>
      <c r="O113" s="27"/>
      <c r="P113" s="27"/>
      <c r="Q113" s="116"/>
      <c r="R113" s="100"/>
      <c r="S113" s="100"/>
      <c r="T113" s="100"/>
      <c r="U113" s="100"/>
      <c r="V113" s="100"/>
      <c r="W113" s="100"/>
      <c r="X113" s="100"/>
      <c r="Y113" s="100"/>
      <c r="Z113" s="100"/>
    </row>
    <row r="114" spans="1:26" s="101" customFormat="1" x14ac:dyDescent="0.25">
      <c r="A114" s="47">
        <f t="shared" si="3"/>
        <v>6</v>
      </c>
      <c r="B114" s="102"/>
      <c r="C114" s="103"/>
      <c r="D114" s="102"/>
      <c r="E114" s="97"/>
      <c r="F114" s="98"/>
      <c r="G114" s="98"/>
      <c r="H114" s="105"/>
      <c r="I114" s="105"/>
      <c r="J114" s="99"/>
      <c r="K114" s="99"/>
      <c r="L114" s="155"/>
      <c r="M114" s="155"/>
      <c r="N114" s="90"/>
      <c r="O114" s="27"/>
      <c r="P114" s="27"/>
      <c r="Q114" s="116"/>
      <c r="R114" s="100"/>
      <c r="S114" s="100"/>
      <c r="T114" s="100"/>
      <c r="U114" s="100"/>
      <c r="V114" s="100"/>
      <c r="W114" s="100"/>
      <c r="X114" s="100"/>
      <c r="Y114" s="100"/>
      <c r="Z114" s="100"/>
    </row>
    <row r="115" spans="1:26" s="101" customFormat="1" x14ac:dyDescent="0.25">
      <c r="A115" s="47">
        <f t="shared" si="3"/>
        <v>7</v>
      </c>
      <c r="B115" s="102"/>
      <c r="C115" s="103"/>
      <c r="D115" s="102"/>
      <c r="E115" s="97"/>
      <c r="F115" s="98"/>
      <c r="G115" s="98"/>
      <c r="H115" s="98"/>
      <c r="I115" s="99"/>
      <c r="J115" s="99"/>
      <c r="K115" s="99"/>
      <c r="L115" s="155"/>
      <c r="M115" s="90"/>
      <c r="N115" s="90"/>
      <c r="O115" s="27"/>
      <c r="P115" s="27"/>
      <c r="Q115" s="116"/>
      <c r="R115" s="100"/>
      <c r="S115" s="100"/>
      <c r="T115" s="100"/>
      <c r="U115" s="100"/>
      <c r="V115" s="100"/>
      <c r="W115" s="100"/>
      <c r="X115" s="100"/>
      <c r="Y115" s="100"/>
      <c r="Z115" s="100"/>
    </row>
    <row r="116" spans="1:26" s="101" customFormat="1" x14ac:dyDescent="0.25">
      <c r="A116" s="47">
        <f t="shared" si="3"/>
        <v>8</v>
      </c>
      <c r="B116" s="102"/>
      <c r="C116" s="103"/>
      <c r="D116" s="102"/>
      <c r="E116" s="97"/>
      <c r="F116" s="98"/>
      <c r="G116" s="98"/>
      <c r="H116" s="98"/>
      <c r="I116" s="99"/>
      <c r="J116" s="99"/>
      <c r="K116" s="99"/>
      <c r="L116" s="155"/>
      <c r="M116" s="90"/>
      <c r="N116" s="90"/>
      <c r="O116" s="27"/>
      <c r="P116" s="27"/>
      <c r="Q116" s="116"/>
      <c r="R116" s="100"/>
      <c r="S116" s="100"/>
      <c r="T116" s="100"/>
      <c r="U116" s="100"/>
      <c r="V116" s="100"/>
      <c r="W116" s="100"/>
      <c r="X116" s="100"/>
      <c r="Y116" s="100"/>
      <c r="Z116" s="100"/>
    </row>
    <row r="117" spans="1:26" s="101" customFormat="1" x14ac:dyDescent="0.25">
      <c r="A117" s="47"/>
      <c r="B117" s="50" t="s">
        <v>16</v>
      </c>
      <c r="C117" s="103"/>
      <c r="D117" s="102"/>
      <c r="E117" s="97"/>
      <c r="F117" s="98"/>
      <c r="G117" s="98"/>
      <c r="H117" s="98"/>
      <c r="I117" s="99"/>
      <c r="J117" s="99"/>
      <c r="K117" s="104">
        <f t="shared" ref="K117:N117" si="4">SUM(K109:K116)</f>
        <v>23.366666666666667</v>
      </c>
      <c r="L117" s="104">
        <f t="shared" si="4"/>
        <v>0</v>
      </c>
      <c r="M117" s="114">
        <f t="shared" si="4"/>
        <v>145</v>
      </c>
      <c r="N117" s="104">
        <f t="shared" si="4"/>
        <v>0</v>
      </c>
      <c r="O117" s="27"/>
      <c r="P117" s="27"/>
      <c r="Q117" s="117"/>
    </row>
    <row r="118" spans="1:26" x14ac:dyDescent="0.25">
      <c r="B118" s="30"/>
      <c r="C118" s="30"/>
      <c r="D118" s="30"/>
      <c r="E118" s="31"/>
      <c r="F118" s="30"/>
      <c r="G118" s="30"/>
      <c r="H118" s="30"/>
      <c r="I118" s="30"/>
      <c r="J118" s="30"/>
      <c r="K118" s="30"/>
      <c r="L118" s="30"/>
      <c r="M118" s="30"/>
      <c r="N118" s="30"/>
      <c r="O118" s="30"/>
      <c r="P118" s="30"/>
    </row>
    <row r="119" spans="1:26" ht="18.75" x14ac:dyDescent="0.25">
      <c r="B119" s="59" t="s">
        <v>32</v>
      </c>
      <c r="C119" s="73">
        <f>+K117</f>
        <v>23.366666666666667</v>
      </c>
      <c r="H119" s="32"/>
      <c r="I119" s="32"/>
      <c r="J119" s="32"/>
      <c r="K119" s="32"/>
      <c r="L119" s="32"/>
      <c r="M119" s="32"/>
      <c r="N119" s="30"/>
      <c r="O119" s="30"/>
      <c r="P119" s="30"/>
    </row>
    <row r="121" spans="1:26" ht="15.75" thickBot="1" x14ac:dyDescent="0.3"/>
    <row r="122" spans="1:26" ht="37.15" customHeight="1" thickBot="1" x14ac:dyDescent="0.3">
      <c r="B122" s="76" t="s">
        <v>47</v>
      </c>
      <c r="C122" s="77" t="s">
        <v>48</v>
      </c>
      <c r="D122" s="76" t="s">
        <v>49</v>
      </c>
      <c r="E122" s="77" t="s">
        <v>53</v>
      </c>
    </row>
    <row r="123" spans="1:26" ht="41.45" customHeight="1" x14ac:dyDescent="0.25">
      <c r="B123" s="67" t="s">
        <v>86</v>
      </c>
      <c r="C123" s="70">
        <v>20</v>
      </c>
      <c r="D123" s="70">
        <v>0</v>
      </c>
      <c r="E123" s="467">
        <v>40</v>
      </c>
    </row>
    <row r="124" spans="1:26" x14ac:dyDescent="0.25">
      <c r="B124" s="67" t="s">
        <v>87</v>
      </c>
      <c r="C124" s="200">
        <v>30</v>
      </c>
      <c r="D124" s="193">
        <v>0</v>
      </c>
      <c r="E124" s="468"/>
    </row>
    <row r="125" spans="1:26" ht="15.75" thickBot="1" x14ac:dyDescent="0.3">
      <c r="B125" s="67" t="s">
        <v>88</v>
      </c>
      <c r="C125" s="72">
        <v>40</v>
      </c>
      <c r="D125" s="72">
        <v>40</v>
      </c>
      <c r="E125" s="469"/>
    </row>
    <row r="127" spans="1:26" ht="15.75" thickBot="1" x14ac:dyDescent="0.3"/>
    <row r="128" spans="1:26" ht="27" thickBot="1" x14ac:dyDescent="0.3">
      <c r="B128" s="449" t="s">
        <v>50</v>
      </c>
      <c r="C128" s="450"/>
      <c r="D128" s="450"/>
      <c r="E128" s="450"/>
      <c r="F128" s="450"/>
      <c r="G128" s="450"/>
      <c r="H128" s="450"/>
      <c r="I128" s="450"/>
      <c r="J128" s="450"/>
      <c r="K128" s="450"/>
      <c r="L128" s="450"/>
      <c r="M128" s="450"/>
      <c r="N128" s="451"/>
    </row>
    <row r="130" spans="2:17" ht="76.5" customHeight="1" x14ac:dyDescent="0.25">
      <c r="B130" s="108" t="s">
        <v>0</v>
      </c>
      <c r="C130" s="108" t="s">
        <v>39</v>
      </c>
      <c r="D130" s="108" t="s">
        <v>40</v>
      </c>
      <c r="E130" s="108" t="s">
        <v>78</v>
      </c>
      <c r="F130" s="108" t="s">
        <v>80</v>
      </c>
      <c r="G130" s="108" t="s">
        <v>81</v>
      </c>
      <c r="H130" s="108" t="s">
        <v>82</v>
      </c>
      <c r="I130" s="108" t="s">
        <v>79</v>
      </c>
      <c r="J130" s="452" t="s">
        <v>83</v>
      </c>
      <c r="K130" s="453"/>
      <c r="L130" s="454"/>
      <c r="M130" s="108" t="s">
        <v>84</v>
      </c>
      <c r="N130" s="108" t="s">
        <v>41</v>
      </c>
      <c r="O130" s="108" t="s">
        <v>42</v>
      </c>
      <c r="P130" s="452" t="s">
        <v>3</v>
      </c>
      <c r="Q130" s="454"/>
    </row>
    <row r="131" spans="2:17" ht="76.5" customHeight="1" x14ac:dyDescent="0.25">
      <c r="B131" s="190" t="s">
        <v>510</v>
      </c>
      <c r="C131" s="214" t="s">
        <v>95</v>
      </c>
      <c r="D131" s="220" t="s">
        <v>702</v>
      </c>
      <c r="E131" s="220">
        <v>72251659</v>
      </c>
      <c r="F131" s="220" t="s">
        <v>128</v>
      </c>
      <c r="G131" s="220" t="s">
        <v>703</v>
      </c>
      <c r="H131" s="222" t="s">
        <v>96</v>
      </c>
      <c r="I131" s="222" t="s">
        <v>704</v>
      </c>
      <c r="J131" s="224"/>
      <c r="K131" s="227"/>
      <c r="L131" s="225"/>
      <c r="M131" s="223" t="s">
        <v>95</v>
      </c>
      <c r="N131" s="223" t="s">
        <v>95</v>
      </c>
      <c r="O131" s="223" t="s">
        <v>95</v>
      </c>
      <c r="P131" s="224"/>
      <c r="Q131" s="225"/>
    </row>
    <row r="132" spans="2:17" ht="60.75" customHeight="1" x14ac:dyDescent="0.25">
      <c r="B132" s="190" t="s">
        <v>510</v>
      </c>
      <c r="C132" s="190" t="s">
        <v>95</v>
      </c>
      <c r="D132" s="190" t="s">
        <v>705</v>
      </c>
      <c r="E132" s="3">
        <v>72180616</v>
      </c>
      <c r="F132" s="190" t="s">
        <v>423</v>
      </c>
      <c r="G132" s="190" t="s">
        <v>244</v>
      </c>
      <c r="H132" s="3" t="s">
        <v>96</v>
      </c>
      <c r="I132" s="5" t="s">
        <v>96</v>
      </c>
      <c r="J132" s="1"/>
      <c r="K132" s="86"/>
      <c r="L132" s="85"/>
      <c r="M132" s="109" t="s">
        <v>95</v>
      </c>
      <c r="N132" s="109" t="s">
        <v>95</v>
      </c>
      <c r="O132" s="109" t="s">
        <v>95</v>
      </c>
      <c r="P132" s="116"/>
      <c r="Q132" s="197"/>
    </row>
    <row r="133" spans="2:17" ht="60.75" customHeight="1" x14ac:dyDescent="0.25">
      <c r="B133" s="190" t="s">
        <v>92</v>
      </c>
      <c r="C133" s="190" t="s">
        <v>95</v>
      </c>
      <c r="D133" s="190" t="s">
        <v>706</v>
      </c>
      <c r="E133" s="3">
        <v>32856174</v>
      </c>
      <c r="F133" s="190" t="s">
        <v>707</v>
      </c>
      <c r="G133" s="190" t="s">
        <v>708</v>
      </c>
      <c r="H133" s="3" t="s">
        <v>96</v>
      </c>
      <c r="I133" s="5" t="s">
        <v>96</v>
      </c>
      <c r="J133" s="1"/>
      <c r="K133" s="86"/>
      <c r="L133" s="85"/>
      <c r="M133" s="109" t="s">
        <v>95</v>
      </c>
      <c r="N133" s="109" t="s">
        <v>95</v>
      </c>
      <c r="O133" s="109" t="s">
        <v>95</v>
      </c>
      <c r="P133" s="226"/>
      <c r="Q133" s="192"/>
    </row>
    <row r="134" spans="2:17" ht="60.75" customHeight="1" x14ac:dyDescent="0.25">
      <c r="B134" s="190" t="s">
        <v>92</v>
      </c>
      <c r="C134" s="190" t="s">
        <v>95</v>
      </c>
      <c r="D134" s="190" t="s">
        <v>709</v>
      </c>
      <c r="E134" s="3">
        <v>52443191</v>
      </c>
      <c r="F134" s="190" t="s">
        <v>710</v>
      </c>
      <c r="G134" s="190" t="s">
        <v>451</v>
      </c>
      <c r="H134" s="3" t="s">
        <v>96</v>
      </c>
      <c r="I134" s="5" t="s">
        <v>96</v>
      </c>
      <c r="J134" s="1"/>
      <c r="K134" s="86"/>
      <c r="L134" s="85"/>
      <c r="M134" s="109" t="s">
        <v>95</v>
      </c>
      <c r="N134" s="109" t="s">
        <v>95</v>
      </c>
      <c r="O134" s="109" t="s">
        <v>95</v>
      </c>
      <c r="P134" s="461"/>
      <c r="Q134" s="462"/>
    </row>
    <row r="135" spans="2:17" ht="33.6" customHeight="1" x14ac:dyDescent="0.25">
      <c r="B135" s="190" t="s">
        <v>93</v>
      </c>
      <c r="C135" s="190" t="s">
        <v>95</v>
      </c>
      <c r="D135" s="190" t="s">
        <v>711</v>
      </c>
      <c r="E135" s="3">
        <v>1104416229</v>
      </c>
      <c r="F135" s="3" t="s">
        <v>128</v>
      </c>
      <c r="G135" s="3" t="s">
        <v>281</v>
      </c>
      <c r="H135" s="3" t="s">
        <v>96</v>
      </c>
      <c r="I135" s="5" t="s">
        <v>712</v>
      </c>
      <c r="J135" s="1"/>
      <c r="K135" s="85"/>
      <c r="L135" s="85"/>
      <c r="M135" s="109" t="s">
        <v>95</v>
      </c>
      <c r="N135" s="109" t="s">
        <v>95</v>
      </c>
      <c r="O135" s="109" t="s">
        <v>95</v>
      </c>
      <c r="P135" s="463"/>
      <c r="Q135" s="463"/>
    </row>
    <row r="138" spans="2:17" ht="15.75" thickBot="1" x14ac:dyDescent="0.3"/>
    <row r="139" spans="2:17" ht="54" customHeight="1" x14ac:dyDescent="0.25">
      <c r="B139" s="112" t="s">
        <v>33</v>
      </c>
      <c r="C139" s="112" t="s">
        <v>47</v>
      </c>
      <c r="D139" s="108" t="s">
        <v>48</v>
      </c>
      <c r="E139" s="112" t="s">
        <v>49</v>
      </c>
      <c r="F139" s="77" t="s">
        <v>54</v>
      </c>
      <c r="G139" s="82"/>
    </row>
    <row r="140" spans="2:17" ht="120.75" customHeight="1" x14ac:dyDescent="0.2">
      <c r="B140" s="470" t="s">
        <v>51</v>
      </c>
      <c r="C140" s="6" t="s">
        <v>89</v>
      </c>
      <c r="D140" s="193">
        <v>25</v>
      </c>
      <c r="E140" s="193">
        <v>25</v>
      </c>
      <c r="F140" s="471">
        <f>E140+E141+E142</f>
        <v>50</v>
      </c>
      <c r="G140" s="83"/>
    </row>
    <row r="141" spans="2:17" ht="76.150000000000006" customHeight="1" x14ac:dyDescent="0.2">
      <c r="B141" s="470"/>
      <c r="C141" s="6" t="s">
        <v>90</v>
      </c>
      <c r="D141" s="197">
        <v>25</v>
      </c>
      <c r="E141" s="193">
        <v>25</v>
      </c>
      <c r="F141" s="472"/>
      <c r="G141" s="83"/>
    </row>
    <row r="142" spans="2:17" ht="69" customHeight="1" x14ac:dyDescent="0.2">
      <c r="B142" s="470"/>
      <c r="C142" s="6" t="s">
        <v>91</v>
      </c>
      <c r="D142" s="193">
        <v>10</v>
      </c>
      <c r="E142" s="193">
        <v>0</v>
      </c>
      <c r="F142" s="473"/>
      <c r="G142" s="83"/>
    </row>
    <row r="143" spans="2:17" x14ac:dyDescent="0.25">
      <c r="C143" s="92"/>
    </row>
    <row r="146" spans="2:5" x14ac:dyDescent="0.25">
      <c r="B146" s="110" t="s">
        <v>55</v>
      </c>
    </row>
    <row r="149" spans="2:5" x14ac:dyDescent="0.25">
      <c r="B149" s="113" t="s">
        <v>33</v>
      </c>
      <c r="C149" s="113" t="s">
        <v>56</v>
      </c>
      <c r="D149" s="112" t="s">
        <v>49</v>
      </c>
      <c r="E149" s="112" t="s">
        <v>16</v>
      </c>
    </row>
    <row r="150" spans="2:5" ht="28.5" x14ac:dyDescent="0.25">
      <c r="B150" s="93" t="s">
        <v>57</v>
      </c>
      <c r="C150" s="94">
        <v>40</v>
      </c>
      <c r="D150" s="193">
        <v>40</v>
      </c>
      <c r="E150" s="446">
        <v>90</v>
      </c>
    </row>
    <row r="151" spans="2:5" ht="42.75" x14ac:dyDescent="0.25">
      <c r="B151" s="93" t="s">
        <v>58</v>
      </c>
      <c r="C151" s="94">
        <v>60</v>
      </c>
      <c r="D151" s="193">
        <v>50</v>
      </c>
      <c r="E151" s="447"/>
    </row>
  </sheetData>
  <mergeCells count="43">
    <mergeCell ref="P135:Q135"/>
    <mergeCell ref="B140:B142"/>
    <mergeCell ref="F140:F142"/>
    <mergeCell ref="E150:E151"/>
    <mergeCell ref="B105:N105"/>
    <mergeCell ref="E123:E125"/>
    <mergeCell ref="B128:N128"/>
    <mergeCell ref="J130:L130"/>
    <mergeCell ref="P130:Q130"/>
    <mergeCell ref="P134:Q134"/>
    <mergeCell ref="B102:P102"/>
    <mergeCell ref="O72:P72"/>
    <mergeCell ref="O73:P73"/>
    <mergeCell ref="O74:P74"/>
    <mergeCell ref="O75:P75"/>
    <mergeCell ref="B81:N81"/>
    <mergeCell ref="J86:L86"/>
    <mergeCell ref="P86:Q86"/>
    <mergeCell ref="P89:Q89"/>
    <mergeCell ref="P92:Q92"/>
    <mergeCell ref="B95:N95"/>
    <mergeCell ref="D98:E98"/>
    <mergeCell ref="D99:E99"/>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topLeftCell="A89" zoomScale="70" zoomScaleNormal="70" workbookViewId="0">
      <selection activeCell="F119" sqref="F119"/>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2247</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13</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13</v>
      </c>
      <c r="E15" s="36">
        <v>544147600</v>
      </c>
      <c r="F15" s="212">
        <v>200</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544147600</v>
      </c>
      <c r="F22" s="212">
        <f>SUM(F15:F21)</f>
        <v>200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160</v>
      </c>
      <c r="D24" s="42"/>
      <c r="E24" s="45">
        <f>E22</f>
        <v>544147600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165</v>
      </c>
      <c r="D30" s="109"/>
      <c r="E30" s="92"/>
      <c r="F30" s="92"/>
      <c r="G30" s="92"/>
      <c r="H30" s="92"/>
      <c r="I30" s="95"/>
      <c r="J30" s="95"/>
      <c r="K30" s="95"/>
      <c r="L30" s="95"/>
      <c r="M30" s="95"/>
      <c r="N30" s="96"/>
    </row>
    <row r="31" spans="1:14" x14ac:dyDescent="0.25">
      <c r="A31" s="87"/>
      <c r="B31" s="109" t="s">
        <v>98</v>
      </c>
      <c r="C31" s="109" t="s">
        <v>165</v>
      </c>
      <c r="D31" s="109"/>
      <c r="E31" s="92"/>
      <c r="F31" s="92"/>
      <c r="G31" s="92"/>
      <c r="H31" s="92"/>
      <c r="I31" s="95"/>
      <c r="J31" s="95"/>
      <c r="K31" s="95"/>
      <c r="L31" s="95"/>
      <c r="M31" s="95"/>
      <c r="N31" s="96"/>
    </row>
    <row r="32" spans="1:14" x14ac:dyDescent="0.25">
      <c r="A32" s="87"/>
      <c r="B32" s="109" t="s">
        <v>99</v>
      </c>
      <c r="C32" s="109" t="s">
        <v>165</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v>30</v>
      </c>
      <c r="E40" s="446">
        <f>+D40+D41</f>
        <v>30</v>
      </c>
      <c r="F40" s="92"/>
      <c r="G40" s="92"/>
      <c r="H40" s="92"/>
      <c r="I40" s="95"/>
      <c r="J40" s="95"/>
      <c r="K40" s="95"/>
      <c r="L40" s="95"/>
      <c r="M40" s="95"/>
      <c r="N40" s="96"/>
    </row>
    <row r="41" spans="1:17" ht="42.75" x14ac:dyDescent="0.25">
      <c r="A41" s="87"/>
      <c r="B41" s="93" t="s">
        <v>103</v>
      </c>
      <c r="C41" s="94">
        <v>60</v>
      </c>
      <c r="D41" s="422">
        <f>+F145</f>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102" t="s">
        <v>2248</v>
      </c>
      <c r="C49" s="102" t="s">
        <v>2248</v>
      </c>
      <c r="D49" s="102" t="s">
        <v>189</v>
      </c>
      <c r="E49" s="124">
        <v>18</v>
      </c>
      <c r="F49" s="98" t="s">
        <v>95</v>
      </c>
      <c r="G49" s="115"/>
      <c r="H49" s="105">
        <v>39832</v>
      </c>
      <c r="I49" s="105">
        <v>40178</v>
      </c>
      <c r="J49" s="99" t="s">
        <v>96</v>
      </c>
      <c r="K49" s="90">
        <f>(I49-H49)/30</f>
        <v>11.533333333333333</v>
      </c>
      <c r="L49" s="99"/>
      <c r="M49" s="90">
        <v>175</v>
      </c>
      <c r="N49" s="90">
        <f>+M49*G49</f>
        <v>0</v>
      </c>
      <c r="O49" s="27"/>
      <c r="P49" s="27"/>
      <c r="Q49" s="116"/>
      <c r="R49" s="100"/>
      <c r="S49" s="100"/>
      <c r="T49" s="100"/>
      <c r="U49" s="100"/>
      <c r="V49" s="100"/>
      <c r="W49" s="100"/>
      <c r="X49" s="100"/>
      <c r="Y49" s="100"/>
      <c r="Z49" s="100"/>
    </row>
    <row r="50" spans="1:26" s="101" customFormat="1" ht="45" x14ac:dyDescent="0.25">
      <c r="A50" s="47">
        <f>+A49+1</f>
        <v>2</v>
      </c>
      <c r="B50" s="102" t="s">
        <v>2248</v>
      </c>
      <c r="C50" s="102" t="s">
        <v>2248</v>
      </c>
      <c r="D50" s="102" t="s">
        <v>189</v>
      </c>
      <c r="E50" s="124">
        <v>38</v>
      </c>
      <c r="F50" s="98" t="s">
        <v>95</v>
      </c>
      <c r="G50" s="98"/>
      <c r="H50" s="105">
        <v>40187</v>
      </c>
      <c r="I50" s="105">
        <v>40543</v>
      </c>
      <c r="J50" s="99" t="s">
        <v>96</v>
      </c>
      <c r="K50" s="90">
        <f t="shared" ref="K50:K53" si="0">(I50-H50)/30</f>
        <v>11.866666666666667</v>
      </c>
      <c r="L50" s="99"/>
      <c r="M50" s="90">
        <v>175</v>
      </c>
      <c r="N50" s="90"/>
      <c r="O50" s="27"/>
      <c r="P50" s="27"/>
      <c r="Q50" s="116"/>
      <c r="R50" s="100"/>
      <c r="S50" s="100"/>
      <c r="T50" s="100"/>
      <c r="U50" s="100"/>
      <c r="V50" s="100"/>
      <c r="W50" s="100"/>
      <c r="X50" s="100"/>
      <c r="Y50" s="100"/>
      <c r="Z50" s="100"/>
    </row>
    <row r="51" spans="1:26" s="101" customFormat="1" ht="45" x14ac:dyDescent="0.25">
      <c r="A51" s="47">
        <f t="shared" ref="A51:A56" si="1">+A50+1</f>
        <v>3</v>
      </c>
      <c r="B51" s="102" t="s">
        <v>2248</v>
      </c>
      <c r="C51" s="102" t="s">
        <v>2248</v>
      </c>
      <c r="D51" s="102" t="s">
        <v>189</v>
      </c>
      <c r="E51" s="124">
        <v>98</v>
      </c>
      <c r="F51" s="98" t="s">
        <v>95</v>
      </c>
      <c r="G51" s="98"/>
      <c r="H51" s="105">
        <v>40561</v>
      </c>
      <c r="I51" s="105">
        <v>40908</v>
      </c>
      <c r="J51" s="99" t="s">
        <v>96</v>
      </c>
      <c r="K51" s="90">
        <f t="shared" si="0"/>
        <v>11.566666666666666</v>
      </c>
      <c r="L51" s="99"/>
      <c r="M51" s="90">
        <v>175</v>
      </c>
      <c r="N51" s="90"/>
      <c r="O51" s="27"/>
      <c r="P51" s="27"/>
      <c r="Q51" s="116"/>
      <c r="R51" s="100"/>
      <c r="S51" s="100"/>
      <c r="T51" s="100"/>
      <c r="U51" s="100"/>
      <c r="V51" s="100"/>
      <c r="W51" s="100"/>
      <c r="X51" s="100"/>
      <c r="Y51" s="100"/>
      <c r="Z51" s="100"/>
    </row>
    <row r="52" spans="1:26" s="101" customFormat="1" ht="45" x14ac:dyDescent="0.25">
      <c r="A52" s="47">
        <f t="shared" si="1"/>
        <v>4</v>
      </c>
      <c r="B52" s="102" t="s">
        <v>2248</v>
      </c>
      <c r="C52" s="102" t="s">
        <v>2248</v>
      </c>
      <c r="D52" s="102" t="s">
        <v>189</v>
      </c>
      <c r="E52" s="213">
        <v>145</v>
      </c>
      <c r="F52" s="98" t="s">
        <v>95</v>
      </c>
      <c r="G52" s="98"/>
      <c r="H52" s="105">
        <v>40928</v>
      </c>
      <c r="I52" s="105">
        <v>41090</v>
      </c>
      <c r="J52" s="99" t="s">
        <v>96</v>
      </c>
      <c r="K52" s="90">
        <f t="shared" si="0"/>
        <v>5.4</v>
      </c>
      <c r="L52" s="99"/>
      <c r="M52" s="90">
        <v>180</v>
      </c>
      <c r="N52" s="90"/>
      <c r="O52" s="27"/>
      <c r="P52" s="27"/>
      <c r="Q52" s="116"/>
      <c r="R52" s="100"/>
      <c r="S52" s="100"/>
      <c r="T52" s="100"/>
      <c r="U52" s="100"/>
      <c r="V52" s="100"/>
      <c r="W52" s="100"/>
      <c r="X52" s="100"/>
      <c r="Y52" s="100"/>
      <c r="Z52" s="100"/>
    </row>
    <row r="53" spans="1:26" s="101" customFormat="1" ht="45" x14ac:dyDescent="0.25">
      <c r="A53" s="47">
        <f t="shared" si="1"/>
        <v>5</v>
      </c>
      <c r="B53" s="102" t="s">
        <v>2248</v>
      </c>
      <c r="C53" s="102" t="s">
        <v>2248</v>
      </c>
      <c r="D53" s="102" t="s">
        <v>189</v>
      </c>
      <c r="E53" s="155">
        <v>367</v>
      </c>
      <c r="F53" s="98" t="s">
        <v>95</v>
      </c>
      <c r="G53" s="98"/>
      <c r="H53" s="105">
        <v>41091</v>
      </c>
      <c r="I53" s="105">
        <v>41273</v>
      </c>
      <c r="J53" s="99" t="s">
        <v>96</v>
      </c>
      <c r="K53" s="90">
        <f t="shared" si="0"/>
        <v>6.0666666666666664</v>
      </c>
      <c r="L53" s="99"/>
      <c r="M53" s="90">
        <v>180</v>
      </c>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46.433333333333337</v>
      </c>
      <c r="L57" s="104">
        <f t="shared" si="2"/>
        <v>0</v>
      </c>
      <c r="M57" s="114">
        <f t="shared" si="2"/>
        <v>885</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f>+K57</f>
        <v>46.433333333333337</v>
      </c>
      <c r="D61" s="58" t="s">
        <v>110</v>
      </c>
      <c r="E61" s="58"/>
      <c r="F61" s="32"/>
      <c r="G61" s="32"/>
      <c r="H61" s="32"/>
      <c r="I61" s="32"/>
      <c r="J61" s="32"/>
      <c r="K61" s="32"/>
      <c r="L61" s="32"/>
      <c r="M61" s="32"/>
    </row>
    <row r="62" spans="1:26" s="30" customFormat="1" ht="30" customHeight="1" x14ac:dyDescent="0.25">
      <c r="B62" s="59" t="s">
        <v>25</v>
      </c>
      <c r="C62" s="60">
        <f>+M57</f>
        <v>885</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301</v>
      </c>
      <c r="C69" s="3" t="s">
        <v>114</v>
      </c>
      <c r="D69" s="5" t="s">
        <v>2249</v>
      </c>
      <c r="E69" s="5">
        <v>200</v>
      </c>
      <c r="F69" s="4" t="s">
        <v>2250</v>
      </c>
      <c r="G69" s="4"/>
      <c r="H69" s="4"/>
      <c r="I69" s="85"/>
      <c r="J69" s="85" t="s">
        <v>95</v>
      </c>
      <c r="K69" s="109" t="s">
        <v>95</v>
      </c>
      <c r="L69" s="109" t="s">
        <v>95</v>
      </c>
      <c r="M69" s="109" t="s">
        <v>95</v>
      </c>
      <c r="N69" s="109" t="s">
        <v>95</v>
      </c>
      <c r="O69" s="457"/>
      <c r="P69" s="458"/>
      <c r="Q69" s="109"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108" t="s">
        <v>482</v>
      </c>
      <c r="K87" s="108" t="s">
        <v>509</v>
      </c>
      <c r="L87" s="418" t="s">
        <v>528</v>
      </c>
      <c r="M87" s="108"/>
      <c r="N87" s="108"/>
      <c r="O87" s="108"/>
      <c r="P87" s="417"/>
      <c r="Q87" s="418"/>
    </row>
    <row r="88" spans="2:17" ht="60.75" customHeight="1" x14ac:dyDescent="0.25">
      <c r="B88" s="190" t="s">
        <v>160</v>
      </c>
      <c r="C88" s="190" t="s">
        <v>95</v>
      </c>
      <c r="D88" s="190" t="s">
        <v>2251</v>
      </c>
      <c r="E88" s="3">
        <v>36593616</v>
      </c>
      <c r="F88" s="190" t="s">
        <v>2252</v>
      </c>
      <c r="G88" s="190" t="s">
        <v>2253</v>
      </c>
      <c r="H88" s="3" t="s">
        <v>96</v>
      </c>
      <c r="I88" s="5" t="s">
        <v>96</v>
      </c>
      <c r="J88" s="190" t="s">
        <v>2254</v>
      </c>
      <c r="K88" s="86" t="s">
        <v>2255</v>
      </c>
      <c r="L88" s="85" t="s">
        <v>159</v>
      </c>
      <c r="M88" s="109" t="s">
        <v>95</v>
      </c>
      <c r="N88" s="109" t="s">
        <v>95</v>
      </c>
      <c r="O88" s="109" t="s">
        <v>95</v>
      </c>
      <c r="P88" s="463"/>
      <c r="Q88" s="463"/>
    </row>
    <row r="89" spans="2:17" ht="33.6" customHeight="1" x14ac:dyDescent="0.25">
      <c r="B89" s="190" t="s">
        <v>220</v>
      </c>
      <c r="C89" s="190" t="s">
        <v>95</v>
      </c>
      <c r="D89" s="3" t="s">
        <v>2256</v>
      </c>
      <c r="E89" s="3">
        <v>55303484</v>
      </c>
      <c r="F89" s="3" t="s">
        <v>192</v>
      </c>
      <c r="G89" s="190" t="s">
        <v>117</v>
      </c>
      <c r="H89" s="3" t="s">
        <v>96</v>
      </c>
      <c r="I89" s="5" t="s">
        <v>96</v>
      </c>
      <c r="J89" s="190" t="s">
        <v>2257</v>
      </c>
      <c r="K89" s="86" t="s">
        <v>2258</v>
      </c>
      <c r="L89" s="86" t="s">
        <v>2259</v>
      </c>
      <c r="M89" s="109" t="s">
        <v>95</v>
      </c>
      <c r="N89" s="109" t="s">
        <v>95</v>
      </c>
      <c r="O89" s="109" t="s">
        <v>95</v>
      </c>
      <c r="P89" s="463"/>
      <c r="Q89" s="463"/>
    </row>
    <row r="91" spans="2:17" ht="15.75" thickBot="1" x14ac:dyDescent="0.3"/>
    <row r="92" spans="2:17" ht="27" thickBot="1" x14ac:dyDescent="0.3">
      <c r="B92" s="449" t="s">
        <v>44</v>
      </c>
      <c r="C92" s="450"/>
      <c r="D92" s="450"/>
      <c r="E92" s="450"/>
      <c r="F92" s="450"/>
      <c r="G92" s="450"/>
      <c r="H92" s="450"/>
      <c r="I92" s="450"/>
      <c r="J92" s="450"/>
      <c r="K92" s="450"/>
      <c r="L92" s="450"/>
      <c r="M92" s="450"/>
      <c r="N92" s="451"/>
    </row>
    <row r="95" spans="2:17" ht="46.15" customHeight="1" x14ac:dyDescent="0.25">
      <c r="B95" s="68" t="s">
        <v>33</v>
      </c>
      <c r="C95" s="68" t="s">
        <v>45</v>
      </c>
      <c r="D95" s="452" t="s">
        <v>3</v>
      </c>
      <c r="E95" s="454"/>
    </row>
    <row r="96" spans="2:17" ht="46.9" customHeight="1" x14ac:dyDescent="0.25">
      <c r="B96" s="69" t="s">
        <v>85</v>
      </c>
      <c r="C96" s="109" t="s">
        <v>95</v>
      </c>
      <c r="D96" s="463"/>
      <c r="E96" s="463"/>
    </row>
    <row r="99" spans="1:26" ht="26.25" x14ac:dyDescent="0.25">
      <c r="B99" s="437" t="s">
        <v>62</v>
      </c>
      <c r="C99" s="438"/>
      <c r="D99" s="438"/>
      <c r="E99" s="438"/>
      <c r="F99" s="438"/>
      <c r="G99" s="438"/>
      <c r="H99" s="438"/>
      <c r="I99" s="438"/>
      <c r="J99" s="438"/>
      <c r="K99" s="438"/>
      <c r="L99" s="438"/>
      <c r="M99" s="438"/>
      <c r="N99" s="438"/>
      <c r="O99" s="438"/>
      <c r="P99" s="438"/>
    </row>
    <row r="101" spans="1:26" ht="15.75" thickBot="1" x14ac:dyDescent="0.3"/>
    <row r="102" spans="1:26" ht="27" thickBot="1" x14ac:dyDescent="0.3">
      <c r="B102" s="449" t="s">
        <v>52</v>
      </c>
      <c r="C102" s="450"/>
      <c r="D102" s="450"/>
      <c r="E102" s="450"/>
      <c r="F102" s="450"/>
      <c r="G102" s="450"/>
      <c r="H102" s="450"/>
      <c r="I102" s="450"/>
      <c r="J102" s="450"/>
      <c r="K102" s="450"/>
      <c r="L102" s="450"/>
      <c r="M102" s="450"/>
      <c r="N102" s="451"/>
    </row>
    <row r="104" spans="1:26" ht="15.75" thickBot="1" x14ac:dyDescent="0.3">
      <c r="M104" s="65"/>
      <c r="N104" s="65"/>
    </row>
    <row r="105" spans="1:26" s="95" customFormat="1" ht="109.5" customHeight="1" x14ac:dyDescent="0.25">
      <c r="B105" s="106" t="s">
        <v>104</v>
      </c>
      <c r="C105" s="106" t="s">
        <v>105</v>
      </c>
      <c r="D105" s="106" t="s">
        <v>106</v>
      </c>
      <c r="E105" s="106" t="s">
        <v>43</v>
      </c>
      <c r="F105" s="106" t="s">
        <v>22</v>
      </c>
      <c r="G105" s="106" t="s">
        <v>65</v>
      </c>
      <c r="H105" s="106" t="s">
        <v>17</v>
      </c>
      <c r="I105" s="106" t="s">
        <v>10</v>
      </c>
      <c r="J105" s="106" t="s">
        <v>31</v>
      </c>
      <c r="K105" s="106" t="s">
        <v>59</v>
      </c>
      <c r="L105" s="106" t="s">
        <v>20</v>
      </c>
      <c r="M105" s="91" t="s">
        <v>26</v>
      </c>
      <c r="N105" s="106" t="s">
        <v>107</v>
      </c>
      <c r="O105" s="106" t="s">
        <v>36</v>
      </c>
      <c r="P105" s="107" t="s">
        <v>11</v>
      </c>
      <c r="Q105" s="107" t="s">
        <v>19</v>
      </c>
    </row>
    <row r="106" spans="1:26" s="101" customFormat="1" ht="30" x14ac:dyDescent="0.25">
      <c r="A106" s="47">
        <v>1</v>
      </c>
      <c r="B106" s="102" t="s">
        <v>2247</v>
      </c>
      <c r="C106" s="102" t="s">
        <v>2247</v>
      </c>
      <c r="D106" s="102" t="s">
        <v>189</v>
      </c>
      <c r="E106" s="155">
        <v>522</v>
      </c>
      <c r="F106" s="98" t="s">
        <v>95</v>
      </c>
      <c r="G106" s="115"/>
      <c r="H106" s="105">
        <v>41625</v>
      </c>
      <c r="I106" s="105">
        <v>41912</v>
      </c>
      <c r="J106" s="99" t="s">
        <v>96</v>
      </c>
      <c r="K106" s="155">
        <f>(I106-H106)/30</f>
        <v>9.5666666666666664</v>
      </c>
      <c r="L106" s="99"/>
      <c r="M106" s="155">
        <v>200</v>
      </c>
      <c r="N106" s="90">
        <f>+M106*G106</f>
        <v>0</v>
      </c>
      <c r="O106" s="27"/>
      <c r="P106" s="27"/>
      <c r="Q106" s="116"/>
      <c r="R106" s="100"/>
      <c r="S106" s="100"/>
      <c r="T106" s="100"/>
      <c r="U106" s="100"/>
      <c r="V106" s="100"/>
      <c r="W106" s="100"/>
      <c r="X106" s="100"/>
      <c r="Y106" s="100"/>
      <c r="Z106" s="100"/>
    </row>
    <row r="107" spans="1:26" s="101" customFormat="1" x14ac:dyDescent="0.25">
      <c r="A107" s="47">
        <f>+A106+1</f>
        <v>2</v>
      </c>
      <c r="B107" s="102"/>
      <c r="C107" s="103"/>
      <c r="D107" s="102"/>
      <c r="E107" s="155"/>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ref="A108:A113" si="3">+A107+1</f>
        <v>3</v>
      </c>
      <c r="B108" s="102"/>
      <c r="C108" s="103"/>
      <c r="D108" s="102"/>
      <c r="E108" s="155"/>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3"/>
        <v>4</v>
      </c>
      <c r="B109" s="102"/>
      <c r="C109" s="103"/>
      <c r="D109" s="102"/>
      <c r="E109" s="155"/>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3"/>
        <v>5</v>
      </c>
      <c r="B110" s="102"/>
      <c r="C110" s="103"/>
      <c r="D110" s="102"/>
      <c r="E110" s="155"/>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3"/>
        <v>6</v>
      </c>
      <c r="B111" s="102"/>
      <c r="C111" s="103"/>
      <c r="D111" s="102"/>
      <c r="E111" s="155"/>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3"/>
        <v>7</v>
      </c>
      <c r="B112" s="102"/>
      <c r="C112" s="103"/>
      <c r="D112" s="102"/>
      <c r="E112" s="155"/>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3"/>
        <v>8</v>
      </c>
      <c r="B113" s="102"/>
      <c r="C113" s="103"/>
      <c r="D113" s="102"/>
      <c r="E113" s="155"/>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c r="B114" s="50" t="s">
        <v>16</v>
      </c>
      <c r="C114" s="103"/>
      <c r="D114" s="102"/>
      <c r="E114" s="155"/>
      <c r="F114" s="98"/>
      <c r="G114" s="98"/>
      <c r="H114" s="98"/>
      <c r="I114" s="99"/>
      <c r="J114" s="99"/>
      <c r="K114" s="104">
        <f t="shared" ref="K114:N114" si="4">SUM(K106:K113)</f>
        <v>9.5666666666666664</v>
      </c>
      <c r="L114" s="104">
        <f t="shared" si="4"/>
        <v>0</v>
      </c>
      <c r="M114" s="114">
        <f t="shared" si="4"/>
        <v>200</v>
      </c>
      <c r="N114" s="104">
        <f t="shared" si="4"/>
        <v>0</v>
      </c>
      <c r="O114" s="27"/>
      <c r="P114" s="27"/>
      <c r="Q114" s="117"/>
    </row>
    <row r="115" spans="1:26" x14ac:dyDescent="0.25">
      <c r="B115" s="30"/>
      <c r="C115" s="30"/>
      <c r="D115" s="30"/>
      <c r="E115" s="31"/>
      <c r="F115" s="30"/>
      <c r="G115" s="30"/>
      <c r="H115" s="30"/>
      <c r="I115" s="30"/>
      <c r="J115" s="30"/>
      <c r="K115" s="30"/>
      <c r="L115" s="30"/>
      <c r="M115" s="30"/>
      <c r="N115" s="30"/>
      <c r="O115" s="30"/>
      <c r="P115" s="30"/>
    </row>
    <row r="116" spans="1:26" ht="18.75" x14ac:dyDescent="0.25">
      <c r="B116" s="59" t="s">
        <v>32</v>
      </c>
      <c r="C116" s="73">
        <f>+K114</f>
        <v>9.5666666666666664</v>
      </c>
      <c r="H116" s="32"/>
      <c r="I116" s="32"/>
      <c r="J116" s="32"/>
      <c r="K116" s="32"/>
      <c r="L116" s="32"/>
      <c r="M116" s="32"/>
      <c r="N116" s="30"/>
      <c r="O116" s="30"/>
      <c r="P116" s="30"/>
    </row>
    <row r="118" spans="1:26" ht="15.75" thickBot="1" x14ac:dyDescent="0.3"/>
    <row r="119" spans="1:26" ht="37.15" customHeight="1" thickBot="1" x14ac:dyDescent="0.3">
      <c r="B119" s="76" t="s">
        <v>47</v>
      </c>
      <c r="C119" s="77" t="s">
        <v>48</v>
      </c>
      <c r="D119" s="76" t="s">
        <v>49</v>
      </c>
      <c r="E119" s="77" t="s">
        <v>53</v>
      </c>
    </row>
    <row r="120" spans="1:26" ht="41.45" customHeight="1" x14ac:dyDescent="0.25">
      <c r="B120" s="67" t="s">
        <v>86</v>
      </c>
      <c r="C120" s="70">
        <v>20</v>
      </c>
      <c r="D120" s="70">
        <v>20</v>
      </c>
      <c r="E120" s="467">
        <f>+D120+D121+D122</f>
        <v>20</v>
      </c>
    </row>
    <row r="121" spans="1:26" x14ac:dyDescent="0.25">
      <c r="B121" s="67" t="s">
        <v>87</v>
      </c>
      <c r="C121" s="430">
        <v>30</v>
      </c>
      <c r="D121" s="422">
        <v>0</v>
      </c>
      <c r="E121" s="468"/>
    </row>
    <row r="122" spans="1:26" ht="15.75" thickBot="1" x14ac:dyDescent="0.3">
      <c r="B122" s="67" t="s">
        <v>88</v>
      </c>
      <c r="C122" s="72">
        <v>40</v>
      </c>
      <c r="D122" s="72">
        <v>0</v>
      </c>
      <c r="E122" s="469"/>
    </row>
    <row r="124" spans="1:26" ht="15.75" thickBot="1" x14ac:dyDescent="0.3"/>
    <row r="125" spans="1:26" ht="27" thickBot="1" x14ac:dyDescent="0.3">
      <c r="B125" s="449" t="s">
        <v>50</v>
      </c>
      <c r="C125" s="450"/>
      <c r="D125" s="450"/>
      <c r="E125" s="450"/>
      <c r="F125" s="450"/>
      <c r="G125" s="450"/>
      <c r="H125" s="450"/>
      <c r="I125" s="450"/>
      <c r="J125" s="450"/>
      <c r="K125" s="450"/>
      <c r="L125" s="450"/>
      <c r="M125" s="450"/>
      <c r="N125" s="451"/>
    </row>
    <row r="127" spans="1:26" ht="76.5" customHeight="1" x14ac:dyDescent="0.25">
      <c r="B127" s="108" t="s">
        <v>0</v>
      </c>
      <c r="C127" s="108" t="s">
        <v>39</v>
      </c>
      <c r="D127" s="108" t="s">
        <v>40</v>
      </c>
      <c r="E127" s="108" t="s">
        <v>78</v>
      </c>
      <c r="F127" s="108" t="s">
        <v>80</v>
      </c>
      <c r="G127" s="108" t="s">
        <v>81</v>
      </c>
      <c r="H127" s="108" t="s">
        <v>82</v>
      </c>
      <c r="I127" s="108" t="s">
        <v>79</v>
      </c>
      <c r="J127" s="452" t="s">
        <v>83</v>
      </c>
      <c r="K127" s="453"/>
      <c r="L127" s="454"/>
      <c r="M127" s="108" t="s">
        <v>84</v>
      </c>
      <c r="N127" s="108" t="s">
        <v>41</v>
      </c>
      <c r="O127" s="108" t="s">
        <v>42</v>
      </c>
      <c r="P127" s="452" t="s">
        <v>3</v>
      </c>
      <c r="Q127" s="454"/>
    </row>
    <row r="128" spans="1:26" ht="60.75" customHeight="1" x14ac:dyDescent="0.25">
      <c r="B128" s="190" t="s">
        <v>510</v>
      </c>
      <c r="C128" s="190"/>
      <c r="D128" s="190"/>
      <c r="E128" s="3"/>
      <c r="F128" s="190"/>
      <c r="G128" s="190"/>
      <c r="H128" s="3"/>
      <c r="I128" s="5"/>
      <c r="J128" s="190"/>
      <c r="K128" s="86"/>
      <c r="L128" s="85"/>
      <c r="M128" s="109"/>
      <c r="N128" s="109"/>
      <c r="O128" s="109"/>
      <c r="P128" s="463"/>
      <c r="Q128" s="463"/>
    </row>
    <row r="129" spans="2:17" ht="60.75" customHeight="1" x14ac:dyDescent="0.25">
      <c r="B129" s="190" t="s">
        <v>92</v>
      </c>
      <c r="C129" s="190"/>
      <c r="D129" s="3"/>
      <c r="E129" s="3"/>
      <c r="F129" s="3"/>
      <c r="G129" s="190"/>
      <c r="H129" s="3"/>
      <c r="I129" s="5"/>
      <c r="J129" s="190"/>
      <c r="K129" s="86"/>
      <c r="L129" s="86"/>
      <c r="M129" s="109"/>
      <c r="N129" s="109"/>
      <c r="O129" s="109"/>
      <c r="P129" s="422"/>
      <c r="Q129" s="422"/>
    </row>
    <row r="130" spans="2:17" ht="33.6" customHeight="1" x14ac:dyDescent="0.25">
      <c r="B130" s="190" t="s">
        <v>93</v>
      </c>
      <c r="C130" s="190" t="s">
        <v>95</v>
      </c>
      <c r="D130" s="3"/>
      <c r="E130" s="3"/>
      <c r="F130" s="3"/>
      <c r="G130" s="3"/>
      <c r="H130" s="3"/>
      <c r="I130" s="5"/>
      <c r="J130" s="1"/>
      <c r="K130" s="85"/>
      <c r="L130" s="85"/>
      <c r="M130" s="109"/>
      <c r="N130" s="109"/>
      <c r="O130" s="109"/>
      <c r="P130" s="463"/>
      <c r="Q130" s="463"/>
    </row>
    <row r="133" spans="2:17" ht="15.75" thickBot="1" x14ac:dyDescent="0.3"/>
    <row r="134" spans="2:17" ht="54" customHeight="1" x14ac:dyDescent="0.25">
      <c r="B134" s="112" t="s">
        <v>33</v>
      </c>
      <c r="C134" s="112" t="s">
        <v>47</v>
      </c>
      <c r="D134" s="108" t="s">
        <v>48</v>
      </c>
      <c r="E134" s="112" t="s">
        <v>49</v>
      </c>
      <c r="F134" s="77" t="s">
        <v>54</v>
      </c>
      <c r="G134" s="82"/>
    </row>
    <row r="135" spans="2:17" ht="120.75" customHeight="1" x14ac:dyDescent="0.2">
      <c r="B135" s="470" t="s">
        <v>51</v>
      </c>
      <c r="C135" s="6" t="s">
        <v>89</v>
      </c>
      <c r="D135" s="422">
        <v>25</v>
      </c>
      <c r="E135" s="422">
        <v>0</v>
      </c>
      <c r="F135" s="471">
        <f>+E135+E136+E137</f>
        <v>0</v>
      </c>
      <c r="G135" s="83"/>
    </row>
    <row r="136" spans="2:17" ht="76.150000000000006" customHeight="1" x14ac:dyDescent="0.2">
      <c r="B136" s="470"/>
      <c r="C136" s="6" t="s">
        <v>90</v>
      </c>
      <c r="D136" s="419">
        <v>25</v>
      </c>
      <c r="E136" s="422">
        <v>0</v>
      </c>
      <c r="F136" s="472"/>
      <c r="G136" s="83"/>
    </row>
    <row r="137" spans="2:17" ht="69" customHeight="1" x14ac:dyDescent="0.2">
      <c r="B137" s="470"/>
      <c r="C137" s="6" t="s">
        <v>91</v>
      </c>
      <c r="D137" s="422">
        <v>10</v>
      </c>
      <c r="E137" s="422">
        <v>0</v>
      </c>
      <c r="F137" s="473"/>
      <c r="G137" s="83"/>
    </row>
    <row r="138" spans="2:17" x14ac:dyDescent="0.25">
      <c r="C138" s="92"/>
    </row>
    <row r="141" spans="2:17" x14ac:dyDescent="0.25">
      <c r="B141" s="110" t="s">
        <v>55</v>
      </c>
    </row>
    <row r="144" spans="2:17" x14ac:dyDescent="0.25">
      <c r="B144" s="113" t="s">
        <v>33</v>
      </c>
      <c r="C144" s="113" t="s">
        <v>56</v>
      </c>
      <c r="D144" s="112" t="s">
        <v>49</v>
      </c>
      <c r="E144" s="112" t="s">
        <v>16</v>
      </c>
    </row>
    <row r="145" spans="2:5" ht="28.5" x14ac:dyDescent="0.25">
      <c r="B145" s="93" t="s">
        <v>57</v>
      </c>
      <c r="C145" s="94">
        <v>40</v>
      </c>
      <c r="D145" s="422">
        <f>+E120</f>
        <v>20</v>
      </c>
      <c r="E145" s="446">
        <f>+D145+D146</f>
        <v>20</v>
      </c>
    </row>
    <row r="146" spans="2:5" ht="42.75" x14ac:dyDescent="0.25">
      <c r="B146" s="93" t="s">
        <v>58</v>
      </c>
      <c r="C146" s="94">
        <v>60</v>
      </c>
      <c r="D146" s="422">
        <f>+F135</f>
        <v>0</v>
      </c>
      <c r="E146" s="447"/>
    </row>
  </sheetData>
  <mergeCells count="43">
    <mergeCell ref="P130:Q130"/>
    <mergeCell ref="B135:B137"/>
    <mergeCell ref="F135:F137"/>
    <mergeCell ref="E145:E146"/>
    <mergeCell ref="B102:N102"/>
    <mergeCell ref="E120:E122"/>
    <mergeCell ref="B125:N125"/>
    <mergeCell ref="J127:L127"/>
    <mergeCell ref="P127:Q127"/>
    <mergeCell ref="P128:Q128"/>
    <mergeCell ref="P88:Q88"/>
    <mergeCell ref="P89:Q89"/>
    <mergeCell ref="B92:N92"/>
    <mergeCell ref="D95:E95"/>
    <mergeCell ref="D96:E96"/>
    <mergeCell ref="B99:P99"/>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676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v>
      </c>
      <c r="E15" s="36">
        <v>1207026418</v>
      </c>
      <c r="F15" s="212">
        <v>578</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1207026418</v>
      </c>
      <c r="F22" s="212">
        <f>SUM(F15:F21)</f>
        <v>578</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462.4</v>
      </c>
      <c r="D24" s="42"/>
      <c r="E24" s="45">
        <f>E22</f>
        <v>1207026418</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165</v>
      </c>
      <c r="E30" s="92"/>
      <c r="F30" s="92"/>
      <c r="G30" s="92"/>
      <c r="H30" s="92"/>
      <c r="I30" s="95"/>
      <c r="J30" s="95"/>
      <c r="K30" s="95"/>
      <c r="L30" s="95"/>
      <c r="M30" s="95"/>
      <c r="N30" s="96"/>
    </row>
    <row r="31" spans="1:14" x14ac:dyDescent="0.25">
      <c r="A31" s="87"/>
      <c r="B31" s="109" t="s">
        <v>98</v>
      </c>
      <c r="C31" s="109"/>
      <c r="D31" s="109" t="s">
        <v>165</v>
      </c>
      <c r="E31" s="92"/>
      <c r="F31" s="92"/>
      <c r="G31" s="92"/>
      <c r="H31" s="92"/>
      <c r="I31" s="95"/>
      <c r="J31" s="95"/>
      <c r="K31" s="95"/>
      <c r="L31" s="95"/>
      <c r="M31" s="95"/>
      <c r="N31" s="96"/>
    </row>
    <row r="32" spans="1:14" x14ac:dyDescent="0.25">
      <c r="A32" s="87"/>
      <c r="B32" s="109" t="s">
        <v>99</v>
      </c>
      <c r="C32" s="109"/>
      <c r="D32" s="109" t="s">
        <v>165</v>
      </c>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v>0</v>
      </c>
      <c r="F40" s="92"/>
      <c r="G40" s="92"/>
      <c r="H40" s="92"/>
      <c r="I40" s="95"/>
      <c r="J40" s="95"/>
      <c r="K40" s="95"/>
      <c r="L40" s="95"/>
      <c r="M40" s="95"/>
      <c r="N40" s="96"/>
    </row>
    <row r="41" spans="1:17" ht="42.75" x14ac:dyDescent="0.25">
      <c r="A41" s="87"/>
      <c r="B41" s="93" t="s">
        <v>103</v>
      </c>
      <c r="C41" s="94">
        <v>60</v>
      </c>
      <c r="D41" s="193">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60" x14ac:dyDescent="0.25">
      <c r="A49" s="47">
        <v>1</v>
      </c>
      <c r="B49" s="102"/>
      <c r="C49" s="102"/>
      <c r="D49" s="102"/>
      <c r="E49" s="124"/>
      <c r="F49" s="98"/>
      <c r="G49" s="115"/>
      <c r="H49" s="105"/>
      <c r="I49" s="105"/>
      <c r="J49" s="155"/>
      <c r="K49" s="90"/>
      <c r="L49" s="99"/>
      <c r="M49" s="155"/>
      <c r="N49" s="155"/>
      <c r="O49" s="27"/>
      <c r="P49" s="27"/>
      <c r="Q49" s="116" t="s">
        <v>677</v>
      </c>
      <c r="R49" s="100"/>
      <c r="S49" s="100"/>
      <c r="T49" s="100"/>
      <c r="U49" s="100"/>
      <c r="V49" s="100"/>
      <c r="W49" s="100"/>
      <c r="X49" s="100"/>
      <c r="Y49" s="100"/>
      <c r="Z49" s="100"/>
    </row>
    <row r="50" spans="1:26" s="101" customFormat="1" x14ac:dyDescent="0.25">
      <c r="A50" s="47">
        <v>2</v>
      </c>
      <c r="B50" s="102"/>
      <c r="C50" s="102"/>
      <c r="D50" s="102"/>
      <c r="E50" s="124"/>
      <c r="F50" s="98"/>
      <c r="G50" s="115"/>
      <c r="H50" s="105"/>
      <c r="I50" s="105"/>
      <c r="J50" s="155"/>
      <c r="K50" s="90"/>
      <c r="L50" s="99"/>
      <c r="M50" s="155"/>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90"/>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0"/>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0"/>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90">
        <f t="shared" ref="K57:N57" si="1">SUM(K49:K56)</f>
        <v>0</v>
      </c>
      <c r="L57" s="104">
        <f t="shared" si="1"/>
        <v>0</v>
      </c>
      <c r="M57" s="114">
        <f t="shared" si="1"/>
        <v>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0</v>
      </c>
      <c r="D61" s="58"/>
      <c r="E61" s="200" t="s">
        <v>165</v>
      </c>
      <c r="F61" s="32"/>
      <c r="G61" s="32"/>
      <c r="H61" s="32"/>
      <c r="I61" s="32"/>
      <c r="J61" s="32"/>
      <c r="K61" s="32"/>
      <c r="L61" s="32"/>
      <c r="M61" s="32"/>
    </row>
    <row r="62" spans="1:26" s="30" customFormat="1" ht="30" customHeight="1" x14ac:dyDescent="0.25">
      <c r="B62" s="59" t="s">
        <v>25</v>
      </c>
      <c r="C62" s="60">
        <f>+M57</f>
        <v>0</v>
      </c>
      <c r="D62" s="58"/>
      <c r="E62" s="200" t="s">
        <v>165</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1.25" customHeight="1" x14ac:dyDescent="0.25">
      <c r="B69" s="3"/>
      <c r="C69" s="190"/>
      <c r="D69" s="190"/>
      <c r="E69" s="190"/>
      <c r="F69" s="190"/>
      <c r="G69" s="190"/>
      <c r="H69" s="190"/>
      <c r="I69" s="190"/>
      <c r="J69" s="190"/>
      <c r="K69" s="190"/>
      <c r="L69" s="190"/>
      <c r="M69" s="190"/>
      <c r="N69" s="190"/>
      <c r="O69" s="460" t="s">
        <v>678</v>
      </c>
      <c r="P69" s="460"/>
      <c r="Q69" s="109"/>
    </row>
    <row r="70" spans="2:17" ht="38.25" customHeight="1" x14ac:dyDescent="0.25">
      <c r="B70" s="3"/>
      <c r="C70" s="190"/>
      <c r="D70" s="190"/>
      <c r="E70" s="190"/>
      <c r="F70" s="190"/>
      <c r="G70" s="190"/>
      <c r="H70" s="190"/>
      <c r="I70" s="190"/>
      <c r="J70" s="190"/>
      <c r="K70" s="190"/>
      <c r="L70" s="190"/>
      <c r="M70" s="190"/>
      <c r="N70" s="190"/>
      <c r="O70" s="460"/>
      <c r="P70" s="460"/>
      <c r="Q70" s="109"/>
    </row>
    <row r="71" spans="2:17" ht="27" customHeight="1" x14ac:dyDescent="0.25">
      <c r="B71" s="3"/>
      <c r="C71" s="190"/>
      <c r="D71" s="3"/>
      <c r="E71" s="3"/>
      <c r="F71" s="3"/>
      <c r="G71" s="3"/>
      <c r="H71" s="3"/>
      <c r="I71" s="3"/>
      <c r="J71" s="3"/>
      <c r="K71" s="3"/>
      <c r="L71" s="3"/>
      <c r="M71" s="3"/>
      <c r="N71" s="3"/>
      <c r="O71" s="460"/>
      <c r="P71" s="460"/>
      <c r="Q71" s="109"/>
    </row>
    <row r="72" spans="2:17" ht="28.5" customHeight="1" x14ac:dyDescent="0.25">
      <c r="B72" s="3"/>
      <c r="C72" s="190"/>
      <c r="D72" s="5"/>
      <c r="E72" s="5"/>
      <c r="F72" s="4"/>
      <c r="G72" s="4"/>
      <c r="H72" s="4"/>
      <c r="I72" s="85"/>
      <c r="J72" s="85"/>
      <c r="K72" s="109"/>
      <c r="L72" s="109"/>
      <c r="M72" s="109"/>
      <c r="N72" s="109"/>
      <c r="O72" s="460"/>
      <c r="P72" s="460"/>
      <c r="Q72" s="109"/>
    </row>
    <row r="73" spans="2:17" x14ac:dyDescent="0.25">
      <c r="B73" s="3"/>
      <c r="C73" s="190"/>
      <c r="D73" s="5"/>
      <c r="E73" s="5"/>
      <c r="F73" s="4"/>
      <c r="G73" s="4"/>
      <c r="H73" s="4"/>
      <c r="I73" s="85"/>
      <c r="J73" s="85"/>
      <c r="K73" s="109"/>
      <c r="L73" s="109"/>
      <c r="M73" s="109"/>
      <c r="N73" s="109"/>
      <c r="O73" s="460"/>
      <c r="P73" s="460"/>
      <c r="Q73" s="109"/>
    </row>
    <row r="74" spans="2:17" x14ac:dyDescent="0.25">
      <c r="B74" s="3"/>
      <c r="C74" s="190"/>
      <c r="D74" s="5"/>
      <c r="E74" s="5"/>
      <c r="F74" s="4"/>
      <c r="G74" s="4"/>
      <c r="H74" s="4"/>
      <c r="I74" s="85"/>
      <c r="J74" s="85"/>
      <c r="K74" s="109"/>
      <c r="L74" s="109"/>
      <c r="M74" s="109"/>
      <c r="N74" s="109"/>
      <c r="O74" s="460"/>
      <c r="P74" s="460"/>
      <c r="Q74" s="109"/>
    </row>
    <row r="75" spans="2:17" x14ac:dyDescent="0.25">
      <c r="B75" s="3"/>
      <c r="C75" s="190"/>
      <c r="D75" s="5"/>
      <c r="E75" s="5"/>
      <c r="F75" s="4"/>
      <c r="G75" s="4"/>
      <c r="H75" s="4"/>
      <c r="I75" s="85"/>
      <c r="J75" s="85"/>
      <c r="K75" s="109"/>
      <c r="L75" s="109"/>
      <c r="M75" s="109"/>
      <c r="N75" s="109"/>
      <c r="O75" s="460"/>
      <c r="P75" s="460"/>
      <c r="Q75" s="109"/>
    </row>
    <row r="76" spans="2:17" x14ac:dyDescent="0.25">
      <c r="B76" s="3"/>
      <c r="C76" s="190"/>
      <c r="D76" s="5"/>
      <c r="E76" s="5"/>
      <c r="F76" s="4"/>
      <c r="G76" s="4"/>
      <c r="H76" s="4"/>
      <c r="I76" s="85"/>
      <c r="J76" s="85"/>
      <c r="K76" s="109"/>
      <c r="L76" s="109"/>
      <c r="M76" s="109"/>
      <c r="N76" s="109"/>
      <c r="O76" s="460"/>
      <c r="P76" s="460"/>
      <c r="Q76" s="109"/>
    </row>
    <row r="77" spans="2:17" x14ac:dyDescent="0.25">
      <c r="B77" s="3"/>
      <c r="C77" s="190"/>
      <c r="D77" s="109"/>
      <c r="E77" s="109"/>
      <c r="F77" s="109"/>
      <c r="G77" s="109"/>
      <c r="H77" s="109"/>
      <c r="I77" s="109"/>
      <c r="J77" s="85"/>
      <c r="K77" s="109"/>
      <c r="L77" s="109"/>
      <c r="M77" s="109"/>
      <c r="N77" s="109"/>
      <c r="O77" s="197"/>
      <c r="P77" s="197"/>
      <c r="Q77" s="109"/>
    </row>
    <row r="78" spans="2:17" x14ac:dyDescent="0.25">
      <c r="B78" s="3"/>
      <c r="C78" s="190"/>
      <c r="D78" s="5"/>
      <c r="E78" s="5"/>
      <c r="F78" s="4"/>
      <c r="G78" s="4"/>
      <c r="H78" s="4"/>
      <c r="I78" s="85"/>
      <c r="J78" s="85"/>
      <c r="K78" s="109"/>
      <c r="L78" s="109"/>
      <c r="M78" s="109"/>
      <c r="N78" s="109"/>
      <c r="O78" s="197"/>
      <c r="P78" s="197"/>
      <c r="Q78" s="109"/>
    </row>
    <row r="79" spans="2:17" x14ac:dyDescent="0.25">
      <c r="B79" s="3"/>
      <c r="C79" s="190"/>
      <c r="D79" s="5"/>
      <c r="E79" s="5"/>
      <c r="F79" s="4"/>
      <c r="G79" s="4"/>
      <c r="H79" s="4"/>
      <c r="I79" s="85"/>
      <c r="J79" s="85"/>
      <c r="K79" s="109"/>
      <c r="L79" s="109"/>
      <c r="M79" s="109"/>
      <c r="N79" s="109"/>
      <c r="O79" s="197"/>
      <c r="P79" s="197"/>
      <c r="Q79" s="109"/>
    </row>
    <row r="80" spans="2:17" x14ac:dyDescent="0.25">
      <c r="B80" s="3"/>
      <c r="C80" s="190"/>
      <c r="D80" s="109"/>
      <c r="E80" s="109"/>
      <c r="F80" s="109"/>
      <c r="G80" s="109"/>
      <c r="H80" s="109"/>
      <c r="I80" s="109"/>
      <c r="J80" s="109"/>
      <c r="K80" s="109"/>
      <c r="L80" s="109"/>
      <c r="M80" s="109"/>
      <c r="N80" s="109"/>
      <c r="O80" s="460"/>
      <c r="P80" s="460"/>
      <c r="Q80" s="109"/>
    </row>
    <row r="81" spans="2:17" x14ac:dyDescent="0.25">
      <c r="B81" s="9" t="s">
        <v>1</v>
      </c>
    </row>
    <row r="82" spans="2:17" x14ac:dyDescent="0.25">
      <c r="B82" s="9" t="s">
        <v>37</v>
      </c>
    </row>
    <row r="83" spans="2:17" x14ac:dyDescent="0.25">
      <c r="B83" s="9" t="s">
        <v>60</v>
      </c>
    </row>
    <row r="85" spans="2:17" ht="15.75" thickBot="1" x14ac:dyDescent="0.3"/>
    <row r="86" spans="2:17" ht="27" thickBot="1" x14ac:dyDescent="0.3">
      <c r="B86" s="449" t="s">
        <v>38</v>
      </c>
      <c r="C86" s="450"/>
      <c r="D86" s="450"/>
      <c r="E86" s="450"/>
      <c r="F86" s="450"/>
      <c r="G86" s="450"/>
      <c r="H86" s="450"/>
      <c r="I86" s="450"/>
      <c r="J86" s="450"/>
      <c r="K86" s="450"/>
      <c r="L86" s="450"/>
      <c r="M86" s="450"/>
      <c r="N86" s="451"/>
    </row>
    <row r="91" spans="2:17" ht="76.5" customHeight="1" x14ac:dyDescent="0.25">
      <c r="B91" s="108" t="s">
        <v>0</v>
      </c>
      <c r="C91" s="108" t="s">
        <v>39</v>
      </c>
      <c r="D91" s="108" t="s">
        <v>40</v>
      </c>
      <c r="E91" s="108" t="s">
        <v>78</v>
      </c>
      <c r="F91" s="108" t="s">
        <v>80</v>
      </c>
      <c r="G91" s="108" t="s">
        <v>81</v>
      </c>
      <c r="H91" s="108" t="s">
        <v>82</v>
      </c>
      <c r="I91" s="108" t="s">
        <v>79</v>
      </c>
      <c r="J91" s="452" t="s">
        <v>83</v>
      </c>
      <c r="K91" s="453"/>
      <c r="L91" s="454"/>
      <c r="M91" s="108" t="s">
        <v>84</v>
      </c>
      <c r="N91" s="108" t="s">
        <v>41</v>
      </c>
      <c r="O91" s="108" t="s">
        <v>42</v>
      </c>
      <c r="P91" s="452" t="s">
        <v>3</v>
      </c>
      <c r="Q91" s="454"/>
    </row>
    <row r="92" spans="2:17" ht="60.75" customHeight="1" x14ac:dyDescent="0.25">
      <c r="B92" s="190" t="s">
        <v>160</v>
      </c>
      <c r="C92" s="190" t="s">
        <v>679</v>
      </c>
      <c r="D92" s="190" t="s">
        <v>680</v>
      </c>
      <c r="E92" s="190">
        <v>72003783</v>
      </c>
      <c r="F92" s="9" t="s">
        <v>363</v>
      </c>
      <c r="G92" s="228" t="s">
        <v>244</v>
      </c>
      <c r="H92" s="229">
        <v>37903</v>
      </c>
      <c r="I92" s="86"/>
      <c r="J92" s="190" t="s">
        <v>482</v>
      </c>
      <c r="K92" s="86" t="s">
        <v>527</v>
      </c>
      <c r="L92" s="86" t="s">
        <v>528</v>
      </c>
      <c r="M92" s="69"/>
      <c r="N92" s="69"/>
      <c r="O92" s="69"/>
      <c r="P92" s="460" t="s">
        <v>681</v>
      </c>
      <c r="Q92" s="460"/>
    </row>
    <row r="93" spans="2:17" ht="58.5" customHeight="1" x14ac:dyDescent="0.25">
      <c r="B93" s="190" t="s">
        <v>220</v>
      </c>
      <c r="C93" s="190" t="s">
        <v>682</v>
      </c>
      <c r="D93" s="190" t="s">
        <v>683</v>
      </c>
      <c r="E93" s="190">
        <v>22446832</v>
      </c>
      <c r="F93" s="190" t="s">
        <v>684</v>
      </c>
      <c r="G93" s="190" t="s">
        <v>685</v>
      </c>
      <c r="H93" s="219">
        <v>37127</v>
      </c>
      <c r="I93" s="86"/>
      <c r="J93" s="190"/>
      <c r="K93" s="86"/>
      <c r="L93" s="86"/>
      <c r="M93" s="69"/>
      <c r="N93" s="69"/>
      <c r="O93" s="69"/>
      <c r="P93" s="461" t="s">
        <v>686</v>
      </c>
      <c r="Q93" s="462"/>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96</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44.25" customHeight="1" x14ac:dyDescent="0.25">
      <c r="A110" s="47">
        <v>1</v>
      </c>
      <c r="B110" s="102"/>
      <c r="C110" s="102"/>
      <c r="D110" s="102"/>
      <c r="E110" s="155"/>
      <c r="F110" s="105"/>
      <c r="G110" s="115"/>
      <c r="H110" s="105"/>
      <c r="I110" s="105"/>
      <c r="J110" s="105"/>
      <c r="K110" s="155"/>
      <c r="L110" s="155"/>
      <c r="M110" s="155"/>
      <c r="N110" s="90"/>
      <c r="O110" s="27"/>
      <c r="P110" s="27"/>
      <c r="R110" s="100"/>
      <c r="S110" s="100"/>
      <c r="T110" s="100"/>
      <c r="U110" s="100"/>
      <c r="V110" s="100"/>
      <c r="W110" s="100"/>
      <c r="X110" s="100"/>
      <c r="Y110" s="100"/>
      <c r="Z110" s="100"/>
    </row>
    <row r="111" spans="1:26" s="101" customFormat="1" x14ac:dyDescent="0.25">
      <c r="A111" s="47">
        <f>+A110+1</f>
        <v>2</v>
      </c>
      <c r="B111" s="102"/>
      <c r="C111" s="102"/>
      <c r="D111" s="102"/>
      <c r="E111" s="155"/>
      <c r="F111" s="98"/>
      <c r="G111" s="97"/>
      <c r="H111" s="105"/>
      <c r="I111" s="105"/>
      <c r="J111" s="99"/>
      <c r="K111" s="155"/>
      <c r="L111" s="155"/>
      <c r="M111" s="124"/>
      <c r="N111" s="90"/>
      <c r="O111" s="27"/>
      <c r="P111" s="27"/>
      <c r="Q111" s="116"/>
      <c r="R111" s="100"/>
      <c r="S111" s="100"/>
      <c r="T111" s="100"/>
      <c r="U111" s="100"/>
      <c r="V111" s="100"/>
      <c r="W111" s="100"/>
      <c r="X111" s="100"/>
      <c r="Y111" s="100"/>
      <c r="Z111" s="100"/>
    </row>
    <row r="112" spans="1:26" s="101" customFormat="1" x14ac:dyDescent="0.25">
      <c r="A112" s="47">
        <f t="shared" ref="A112:A117" si="2">+A111+1</f>
        <v>3</v>
      </c>
      <c r="B112" s="102"/>
      <c r="C112" s="102"/>
      <c r="D112" s="102"/>
      <c r="E112" s="155"/>
      <c r="F112" s="98"/>
      <c r="G112" s="97"/>
      <c r="H112" s="105"/>
      <c r="I112" s="105"/>
      <c r="J112" s="99"/>
      <c r="K112" s="155"/>
      <c r="L112" s="155"/>
      <c r="M112" s="124"/>
      <c r="N112" s="90"/>
      <c r="O112" s="27"/>
      <c r="P112" s="27"/>
      <c r="Q112" s="116"/>
      <c r="R112" s="100"/>
      <c r="S112" s="100"/>
      <c r="T112" s="100"/>
      <c r="U112" s="100"/>
      <c r="V112" s="100"/>
      <c r="W112" s="100"/>
      <c r="X112" s="100"/>
      <c r="Y112" s="100"/>
      <c r="Z112" s="100"/>
    </row>
    <row r="113" spans="1:26" s="101" customFormat="1" x14ac:dyDescent="0.25">
      <c r="A113" s="47">
        <f t="shared" si="2"/>
        <v>4</v>
      </c>
      <c r="B113" s="102"/>
      <c r="C113" s="102"/>
      <c r="D113" s="102"/>
      <c r="E113" s="155"/>
      <c r="F113" s="98"/>
      <c r="G113" s="98"/>
      <c r="H113" s="105"/>
      <c r="I113" s="105"/>
      <c r="J113" s="99"/>
      <c r="K113" s="155"/>
      <c r="L113" s="155"/>
      <c r="M113" s="124"/>
      <c r="N113" s="90"/>
      <c r="O113" s="27"/>
      <c r="P113" s="27"/>
      <c r="Q113" s="116"/>
      <c r="R113" s="100"/>
      <c r="S113" s="100"/>
      <c r="T113" s="100"/>
      <c r="U113" s="100"/>
      <c r="V113" s="100"/>
      <c r="W113" s="100"/>
      <c r="X113" s="100"/>
      <c r="Y113" s="100"/>
      <c r="Z113" s="100"/>
    </row>
    <row r="114" spans="1:26" s="101" customFormat="1" x14ac:dyDescent="0.25">
      <c r="A114" s="47">
        <f t="shared" si="2"/>
        <v>5</v>
      </c>
      <c r="B114" s="102"/>
      <c r="C114" s="103"/>
      <c r="D114" s="102"/>
      <c r="E114" s="115"/>
      <c r="F114" s="98"/>
      <c r="G114" s="98"/>
      <c r="H114" s="105"/>
      <c r="I114" s="105"/>
      <c r="J114" s="99"/>
      <c r="K114" s="99"/>
      <c r="L114" s="155"/>
      <c r="M114" s="155"/>
      <c r="N114" s="90"/>
      <c r="O114" s="27"/>
      <c r="P114" s="27"/>
      <c r="Q114" s="116"/>
      <c r="R114" s="100"/>
      <c r="S114" s="100"/>
      <c r="T114" s="100"/>
      <c r="U114" s="100"/>
      <c r="V114" s="100"/>
      <c r="W114" s="100"/>
      <c r="X114" s="100"/>
      <c r="Y114" s="100"/>
      <c r="Z114" s="100"/>
    </row>
    <row r="115" spans="1:26" s="101" customFormat="1" x14ac:dyDescent="0.25">
      <c r="A115" s="47">
        <f t="shared" si="2"/>
        <v>6</v>
      </c>
      <c r="B115" s="102"/>
      <c r="C115" s="103"/>
      <c r="D115" s="102"/>
      <c r="E115" s="97"/>
      <c r="F115" s="98"/>
      <c r="G115" s="98"/>
      <c r="H115" s="105"/>
      <c r="I115" s="105"/>
      <c r="J115" s="99"/>
      <c r="K115" s="99"/>
      <c r="L115" s="155"/>
      <c r="M115" s="155"/>
      <c r="N115" s="90"/>
      <c r="O115" s="27"/>
      <c r="P115" s="27"/>
      <c r="Q115" s="116"/>
      <c r="R115" s="100"/>
      <c r="S115" s="100"/>
      <c r="T115" s="100"/>
      <c r="U115" s="100"/>
      <c r="V115" s="100"/>
      <c r="W115" s="100"/>
      <c r="X115" s="100"/>
      <c r="Y115" s="100"/>
      <c r="Z115" s="100"/>
    </row>
    <row r="116" spans="1:26" s="101" customFormat="1" x14ac:dyDescent="0.25">
      <c r="A116" s="47">
        <f t="shared" si="2"/>
        <v>7</v>
      </c>
      <c r="B116" s="102"/>
      <c r="C116" s="103"/>
      <c r="D116" s="102"/>
      <c r="E116" s="97"/>
      <c r="F116" s="98"/>
      <c r="G116" s="98"/>
      <c r="H116" s="98"/>
      <c r="I116" s="99"/>
      <c r="J116" s="99"/>
      <c r="K116" s="99"/>
      <c r="L116" s="155"/>
      <c r="M116" s="90"/>
      <c r="N116" s="90"/>
      <c r="O116" s="27"/>
      <c r="P116" s="27"/>
      <c r="Q116" s="116"/>
      <c r="R116" s="100"/>
      <c r="S116" s="100"/>
      <c r="T116" s="100"/>
      <c r="U116" s="100"/>
      <c r="V116" s="100"/>
      <c r="W116" s="100"/>
      <c r="X116" s="100"/>
      <c r="Y116" s="100"/>
      <c r="Z116" s="100"/>
    </row>
    <row r="117" spans="1:26" s="101" customFormat="1" x14ac:dyDescent="0.25">
      <c r="A117" s="47">
        <f t="shared" si="2"/>
        <v>8</v>
      </c>
      <c r="B117" s="102"/>
      <c r="C117" s="103"/>
      <c r="D117" s="102"/>
      <c r="E117" s="97"/>
      <c r="F117" s="98"/>
      <c r="G117" s="98"/>
      <c r="H117" s="98"/>
      <c r="I117" s="99"/>
      <c r="J117" s="99"/>
      <c r="K117" s="99"/>
      <c r="L117" s="155"/>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3">SUM(K110:K117)</f>
        <v>0</v>
      </c>
      <c r="L118" s="104">
        <f t="shared" si="3"/>
        <v>0</v>
      </c>
      <c r="M118" s="114">
        <f t="shared" si="3"/>
        <v>0</v>
      </c>
      <c r="N118" s="104">
        <f t="shared" si="3"/>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0</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0</v>
      </c>
      <c r="E124" s="467"/>
    </row>
    <row r="125" spans="1:26" x14ac:dyDescent="0.25">
      <c r="B125" s="67" t="s">
        <v>87</v>
      </c>
      <c r="C125" s="200">
        <v>30</v>
      </c>
      <c r="D125" s="193">
        <v>0</v>
      </c>
      <c r="E125" s="468"/>
    </row>
    <row r="126" spans="1:26" ht="15.75" thickBot="1" x14ac:dyDescent="0.3">
      <c r="B126" s="67" t="s">
        <v>88</v>
      </c>
      <c r="C126" s="72">
        <v>40</v>
      </c>
      <c r="D126" s="72"/>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76.5" customHeight="1" x14ac:dyDescent="0.25">
      <c r="B132" s="190" t="s">
        <v>510</v>
      </c>
      <c r="C132" s="214"/>
      <c r="D132" s="220"/>
      <c r="E132" s="220"/>
      <c r="F132" s="220"/>
      <c r="G132" s="220"/>
      <c r="H132" s="222"/>
      <c r="I132" s="222"/>
      <c r="J132" s="224"/>
      <c r="K132" s="227"/>
      <c r="L132" s="225"/>
      <c r="M132" s="223"/>
      <c r="N132" s="223"/>
      <c r="O132" s="223"/>
      <c r="P132" s="224"/>
      <c r="Q132" s="225"/>
    </row>
    <row r="133" spans="2:17" ht="60.75" customHeight="1" x14ac:dyDescent="0.25">
      <c r="B133" s="190" t="s">
        <v>92</v>
      </c>
      <c r="C133" s="190"/>
      <c r="D133" s="190"/>
      <c r="E133" s="3"/>
      <c r="F133" s="190"/>
      <c r="G133" s="190"/>
      <c r="H133" s="3"/>
      <c r="I133" s="5"/>
      <c r="J133" s="1"/>
      <c r="K133" s="86"/>
      <c r="L133" s="85"/>
      <c r="M133" s="109"/>
      <c r="N133" s="109"/>
      <c r="O133" s="109"/>
      <c r="P133" s="226"/>
      <c r="Q133" s="192"/>
    </row>
    <row r="134" spans="2:17" ht="33.6" customHeight="1" x14ac:dyDescent="0.25">
      <c r="B134" s="190" t="s">
        <v>93</v>
      </c>
      <c r="C134" s="190"/>
      <c r="D134" s="190"/>
      <c r="E134" s="3"/>
      <c r="F134" s="3"/>
      <c r="G134" s="3"/>
      <c r="H134" s="3"/>
      <c r="I134" s="5"/>
      <c r="J134" s="1"/>
      <c r="K134" s="85"/>
      <c r="L134" s="85"/>
      <c r="M134" s="109"/>
      <c r="N134" s="109"/>
      <c r="O134" s="109"/>
      <c r="P134" s="463"/>
      <c r="Q134" s="463"/>
    </row>
    <row r="137" spans="2:17" ht="15.75" thickBot="1" x14ac:dyDescent="0.3"/>
    <row r="138" spans="2:17" ht="54" customHeight="1" x14ac:dyDescent="0.25">
      <c r="B138" s="112" t="s">
        <v>33</v>
      </c>
      <c r="C138" s="112" t="s">
        <v>47</v>
      </c>
      <c r="D138" s="108" t="s">
        <v>48</v>
      </c>
      <c r="E138" s="112" t="s">
        <v>49</v>
      </c>
      <c r="F138" s="77" t="s">
        <v>54</v>
      </c>
      <c r="G138" s="82"/>
    </row>
    <row r="139" spans="2:17" ht="120.75" customHeight="1" x14ac:dyDescent="0.2">
      <c r="B139" s="470" t="s">
        <v>51</v>
      </c>
      <c r="C139" s="6" t="s">
        <v>89</v>
      </c>
      <c r="D139" s="193">
        <v>25</v>
      </c>
      <c r="E139" s="193"/>
      <c r="F139" s="471">
        <f>E139+E140+E141</f>
        <v>0</v>
      </c>
      <c r="G139" s="83"/>
    </row>
    <row r="140" spans="2:17" ht="76.150000000000006" customHeight="1" x14ac:dyDescent="0.2">
      <c r="B140" s="470"/>
      <c r="C140" s="6" t="s">
        <v>90</v>
      </c>
      <c r="D140" s="197">
        <v>25</v>
      </c>
      <c r="E140" s="193"/>
      <c r="F140" s="472"/>
      <c r="G140" s="83"/>
    </row>
    <row r="141" spans="2:17" ht="69" customHeight="1" x14ac:dyDescent="0.2">
      <c r="B141" s="470"/>
      <c r="C141" s="6" t="s">
        <v>91</v>
      </c>
      <c r="D141" s="193">
        <v>10</v>
      </c>
      <c r="E141" s="193"/>
      <c r="F141" s="473"/>
      <c r="G141" s="83"/>
    </row>
    <row r="142" spans="2:17" x14ac:dyDescent="0.25">
      <c r="C142" s="92"/>
    </row>
    <row r="145" spans="2:5" x14ac:dyDescent="0.25">
      <c r="B145" s="110" t="s">
        <v>55</v>
      </c>
    </row>
    <row r="148" spans="2:5" x14ac:dyDescent="0.25">
      <c r="B148" s="113" t="s">
        <v>33</v>
      </c>
      <c r="C148" s="113" t="s">
        <v>56</v>
      </c>
      <c r="D148" s="112" t="s">
        <v>49</v>
      </c>
      <c r="E148" s="112" t="s">
        <v>16</v>
      </c>
    </row>
    <row r="149" spans="2:5" ht="28.5" x14ac:dyDescent="0.25">
      <c r="B149" s="93" t="s">
        <v>57</v>
      </c>
      <c r="C149" s="94">
        <v>40</v>
      </c>
      <c r="D149" s="193"/>
      <c r="E149" s="446"/>
    </row>
    <row r="150" spans="2:5" ht="42.75" x14ac:dyDescent="0.25">
      <c r="B150" s="93" t="s">
        <v>58</v>
      </c>
      <c r="C150" s="94">
        <v>60</v>
      </c>
      <c r="D150" s="193"/>
      <c r="E150" s="447"/>
    </row>
  </sheetData>
  <mergeCells count="44">
    <mergeCell ref="E149:E150"/>
    <mergeCell ref="D99:E99"/>
    <mergeCell ref="D100:E100"/>
    <mergeCell ref="B103:P103"/>
    <mergeCell ref="B106:N106"/>
    <mergeCell ref="E124:E126"/>
    <mergeCell ref="B129:N129"/>
    <mergeCell ref="J131:L131"/>
    <mergeCell ref="P131:Q131"/>
    <mergeCell ref="P134:Q134"/>
    <mergeCell ref="B139:B141"/>
    <mergeCell ref="F139:F141"/>
    <mergeCell ref="B96:N96"/>
    <mergeCell ref="O72:P72"/>
    <mergeCell ref="O73:P73"/>
    <mergeCell ref="O74:P74"/>
    <mergeCell ref="O75:P75"/>
    <mergeCell ref="O76:P76"/>
    <mergeCell ref="O80:P80"/>
    <mergeCell ref="B86:N86"/>
    <mergeCell ref="J91:L91"/>
    <mergeCell ref="P91:Q91"/>
    <mergeCell ref="P92:Q92"/>
    <mergeCell ref="P93:Q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476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18</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18</v>
      </c>
      <c r="E15" s="36">
        <v>877078020</v>
      </c>
      <c r="F15" s="212">
        <v>420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877078020</v>
      </c>
      <c r="F22" s="212">
        <f>SUM(F15:F21)</f>
        <v>420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336</v>
      </c>
      <c r="D24" s="42"/>
      <c r="E24" s="45">
        <f>E22</f>
        <v>877078020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v>100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60" x14ac:dyDescent="0.25">
      <c r="A49" s="47">
        <v>1</v>
      </c>
      <c r="B49" s="102" t="s">
        <v>476</v>
      </c>
      <c r="C49" s="102" t="s">
        <v>476</v>
      </c>
      <c r="D49" s="102" t="s">
        <v>477</v>
      </c>
      <c r="E49" s="124"/>
      <c r="F49" s="98" t="s">
        <v>95</v>
      </c>
      <c r="G49" s="115" t="s">
        <v>478</v>
      </c>
      <c r="H49" s="105">
        <v>40949</v>
      </c>
      <c r="I49" s="105">
        <v>41243</v>
      </c>
      <c r="J49" s="155" t="s">
        <v>96</v>
      </c>
      <c r="K49" s="155">
        <f>(I49-H49)/30</f>
        <v>9.8000000000000007</v>
      </c>
      <c r="L49" s="99"/>
      <c r="M49" s="155">
        <v>100</v>
      </c>
      <c r="N49" s="155"/>
      <c r="O49" s="27"/>
      <c r="P49" s="27">
        <v>138</v>
      </c>
      <c r="Q49" s="116"/>
      <c r="R49" s="100"/>
      <c r="S49" s="100"/>
      <c r="T49" s="100"/>
      <c r="U49" s="100"/>
      <c r="V49" s="100"/>
      <c r="W49" s="100"/>
      <c r="X49" s="100"/>
      <c r="Y49" s="100"/>
      <c r="Z49" s="100"/>
    </row>
    <row r="50" spans="1:26" s="101" customFormat="1" ht="60" x14ac:dyDescent="0.25">
      <c r="A50" s="47"/>
      <c r="B50" s="102" t="s">
        <v>476</v>
      </c>
      <c r="C50" s="102" t="s">
        <v>476</v>
      </c>
      <c r="D50" s="102" t="s">
        <v>477</v>
      </c>
      <c r="E50" s="124"/>
      <c r="F50" s="98" t="s">
        <v>95</v>
      </c>
      <c r="G50" s="115"/>
      <c r="H50" s="105">
        <v>41302</v>
      </c>
      <c r="I50" s="105">
        <v>41607</v>
      </c>
      <c r="J50" s="155" t="s">
        <v>96</v>
      </c>
      <c r="K50" s="155">
        <f t="shared" ref="K50:K53" si="0">(I50-H50)/30</f>
        <v>10.166666666666666</v>
      </c>
      <c r="L50" s="99"/>
      <c r="M50" s="155">
        <v>140</v>
      </c>
      <c r="N50" s="155"/>
      <c r="O50" s="27"/>
      <c r="P50" s="27">
        <v>139</v>
      </c>
      <c r="Q50" s="116"/>
      <c r="R50" s="100"/>
      <c r="S50" s="100"/>
      <c r="T50" s="100"/>
      <c r="U50" s="100"/>
      <c r="V50" s="100"/>
      <c r="W50" s="100"/>
      <c r="X50" s="100"/>
      <c r="Y50" s="100"/>
      <c r="Z50" s="100"/>
    </row>
    <row r="51" spans="1:26" s="101" customFormat="1" ht="60" x14ac:dyDescent="0.25">
      <c r="A51" s="47">
        <f t="shared" ref="A51:A56" si="1">+A50+1</f>
        <v>1</v>
      </c>
      <c r="B51" s="102" t="s">
        <v>476</v>
      </c>
      <c r="C51" s="102" t="s">
        <v>476</v>
      </c>
      <c r="D51" s="102" t="s">
        <v>477</v>
      </c>
      <c r="E51" s="124"/>
      <c r="F51" s="98" t="s">
        <v>95</v>
      </c>
      <c r="G51" s="98"/>
      <c r="H51" s="105">
        <v>41680</v>
      </c>
      <c r="I51" s="105">
        <v>41880</v>
      </c>
      <c r="J51" s="155" t="s">
        <v>96</v>
      </c>
      <c r="K51" s="155">
        <f t="shared" si="0"/>
        <v>6.666666666666667</v>
      </c>
      <c r="L51" s="99"/>
      <c r="M51" s="155">
        <v>120</v>
      </c>
      <c r="N51" s="155"/>
      <c r="O51" s="27"/>
      <c r="P51" s="27">
        <v>140</v>
      </c>
      <c r="Q51" s="116"/>
      <c r="R51" s="100"/>
      <c r="S51" s="100"/>
      <c r="T51" s="100"/>
      <c r="U51" s="100"/>
      <c r="V51" s="100"/>
      <c r="W51" s="100"/>
      <c r="X51" s="100"/>
      <c r="Y51" s="100"/>
      <c r="Z51" s="100"/>
    </row>
    <row r="52" spans="1:26" s="101" customFormat="1" x14ac:dyDescent="0.25">
      <c r="A52" s="47">
        <f t="shared" si="1"/>
        <v>2</v>
      </c>
      <c r="B52" s="102"/>
      <c r="C52" s="102"/>
      <c r="D52" s="102"/>
      <c r="E52" s="213"/>
      <c r="F52" s="98"/>
      <c r="G52" s="98"/>
      <c r="H52" s="105"/>
      <c r="I52" s="105"/>
      <c r="J52" s="99"/>
      <c r="K52" s="155">
        <f t="shared" si="0"/>
        <v>0</v>
      </c>
      <c r="L52" s="99"/>
      <c r="M52" s="90"/>
      <c r="N52" s="90"/>
      <c r="O52" s="27"/>
      <c r="P52" s="27"/>
      <c r="Q52" s="116"/>
      <c r="R52" s="100"/>
      <c r="S52" s="100"/>
      <c r="T52" s="100"/>
      <c r="U52" s="100"/>
      <c r="V52" s="100"/>
      <c r="W52" s="100"/>
      <c r="X52" s="100"/>
      <c r="Y52" s="100"/>
      <c r="Z52" s="100"/>
    </row>
    <row r="53" spans="1:26" s="101" customFormat="1" x14ac:dyDescent="0.25">
      <c r="A53" s="47">
        <f t="shared" si="1"/>
        <v>3</v>
      </c>
      <c r="B53" s="102"/>
      <c r="C53" s="103"/>
      <c r="D53" s="102"/>
      <c r="E53" s="155"/>
      <c r="F53" s="98"/>
      <c r="G53" s="98"/>
      <c r="H53" s="105"/>
      <c r="I53" s="105"/>
      <c r="J53" s="99"/>
      <c r="K53" s="155">
        <f t="shared" si="0"/>
        <v>0</v>
      </c>
      <c r="L53" s="99"/>
      <c r="M53" s="90"/>
      <c r="N53" s="90"/>
      <c r="O53" s="27"/>
      <c r="P53" s="27"/>
      <c r="Q53" s="116"/>
      <c r="R53" s="100"/>
      <c r="S53" s="100"/>
      <c r="T53" s="100"/>
      <c r="U53" s="100"/>
      <c r="V53" s="100"/>
      <c r="W53" s="100"/>
      <c r="X53" s="100"/>
      <c r="Y53" s="100"/>
      <c r="Z53" s="100"/>
    </row>
    <row r="54" spans="1:26" s="101" customFormat="1" x14ac:dyDescent="0.25">
      <c r="A54" s="47">
        <f t="shared" si="1"/>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26.633333333333336</v>
      </c>
      <c r="L57" s="104">
        <f t="shared" si="2"/>
        <v>0</v>
      </c>
      <c r="M57" s="114">
        <f t="shared" si="2"/>
        <v>360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26.633333333333336</v>
      </c>
      <c r="D61" s="58" t="s">
        <v>110</v>
      </c>
      <c r="E61" s="200"/>
      <c r="F61" s="32"/>
      <c r="G61" s="32"/>
      <c r="H61" s="32"/>
      <c r="I61" s="32"/>
      <c r="J61" s="32"/>
      <c r="K61" s="32"/>
      <c r="L61" s="32"/>
      <c r="M61" s="32"/>
    </row>
    <row r="62" spans="1:26" s="30" customFormat="1" ht="30" customHeight="1" x14ac:dyDescent="0.25">
      <c r="B62" s="59" t="s">
        <v>25</v>
      </c>
      <c r="C62" s="60">
        <f>+M57</f>
        <v>360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c r="E69" s="190"/>
      <c r="F69" s="190"/>
      <c r="G69" s="190"/>
      <c r="H69" s="190"/>
      <c r="I69" s="190" t="s">
        <v>95</v>
      </c>
      <c r="J69" s="190"/>
      <c r="K69" s="190"/>
      <c r="L69" s="190"/>
      <c r="M69" s="190"/>
      <c r="N69" s="190"/>
      <c r="O69" s="460" t="s">
        <v>481</v>
      </c>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108" t="s">
        <v>482</v>
      </c>
      <c r="K87" s="108" t="s">
        <v>483</v>
      </c>
      <c r="L87" s="196" t="s">
        <v>484</v>
      </c>
      <c r="M87" s="108"/>
      <c r="N87" s="108"/>
      <c r="O87" s="108"/>
      <c r="P87" s="194"/>
      <c r="Q87" s="196"/>
    </row>
    <row r="88" spans="2:17" ht="60.75" customHeight="1" x14ac:dyDescent="0.25">
      <c r="B88" s="190" t="s">
        <v>160</v>
      </c>
      <c r="C88" s="190" t="s">
        <v>95</v>
      </c>
      <c r="D88" s="190" t="s">
        <v>485</v>
      </c>
      <c r="E88" s="3">
        <v>22475696</v>
      </c>
      <c r="F88" s="3" t="s">
        <v>323</v>
      </c>
      <c r="G88" s="190" t="s">
        <v>313</v>
      </c>
      <c r="H88" s="3" t="s">
        <v>96</v>
      </c>
      <c r="I88" s="5" t="s">
        <v>96</v>
      </c>
      <c r="J88" s="1" t="s">
        <v>476</v>
      </c>
      <c r="K88" s="86" t="s">
        <v>486</v>
      </c>
      <c r="L88" s="86" t="s">
        <v>487</v>
      </c>
      <c r="M88" s="109" t="s">
        <v>95</v>
      </c>
      <c r="N88" s="109" t="s">
        <v>95</v>
      </c>
      <c r="O88" s="109" t="s">
        <v>95</v>
      </c>
      <c r="P88" s="460"/>
      <c r="Q88" s="460"/>
    </row>
    <row r="89" spans="2:17" ht="60.75" customHeight="1" x14ac:dyDescent="0.25">
      <c r="B89" s="190" t="s">
        <v>160</v>
      </c>
      <c r="C89" s="190" t="s">
        <v>95</v>
      </c>
      <c r="D89" s="190" t="s">
        <v>488</v>
      </c>
      <c r="E89" s="3">
        <v>32869640</v>
      </c>
      <c r="F89" s="3" t="s">
        <v>192</v>
      </c>
      <c r="G89" s="3" t="s">
        <v>117</v>
      </c>
      <c r="H89" s="3" t="s">
        <v>96</v>
      </c>
      <c r="I89" s="5" t="s">
        <v>96</v>
      </c>
      <c r="J89" s="190" t="s">
        <v>489</v>
      </c>
      <c r="K89" s="86" t="s">
        <v>490</v>
      </c>
      <c r="L89" s="85" t="s">
        <v>491</v>
      </c>
      <c r="M89" s="109" t="s">
        <v>95</v>
      </c>
      <c r="N89" s="109" t="s">
        <v>95</v>
      </c>
      <c r="O89" s="109" t="s">
        <v>95</v>
      </c>
      <c r="P89" s="463"/>
      <c r="Q89" s="463"/>
    </row>
    <row r="90" spans="2:17" ht="60.75" customHeight="1" x14ac:dyDescent="0.25">
      <c r="B90" s="190" t="s">
        <v>220</v>
      </c>
      <c r="C90" s="190" t="s">
        <v>95</v>
      </c>
      <c r="D90" s="190" t="s">
        <v>492</v>
      </c>
      <c r="E90" s="3">
        <v>32870203</v>
      </c>
      <c r="F90" s="3" t="s">
        <v>192</v>
      </c>
      <c r="G90" s="190" t="s">
        <v>313</v>
      </c>
      <c r="H90" s="3" t="s">
        <v>96</v>
      </c>
      <c r="I90" s="5" t="s">
        <v>96</v>
      </c>
      <c r="J90" s="190" t="s">
        <v>476</v>
      </c>
      <c r="K90" s="86" t="s">
        <v>493</v>
      </c>
      <c r="L90" s="86" t="s">
        <v>494</v>
      </c>
      <c r="M90" s="109" t="s">
        <v>95</v>
      </c>
      <c r="N90" s="109" t="s">
        <v>95</v>
      </c>
      <c r="O90" s="109" t="s">
        <v>95</v>
      </c>
      <c r="P90" s="193"/>
      <c r="Q90" s="193"/>
    </row>
    <row r="91" spans="2:17" ht="60.75" customHeight="1" x14ac:dyDescent="0.25">
      <c r="B91" s="190" t="s">
        <v>220</v>
      </c>
      <c r="C91" s="190" t="s">
        <v>95</v>
      </c>
      <c r="D91" s="190" t="s">
        <v>495</v>
      </c>
      <c r="E91" s="3">
        <v>55229203</v>
      </c>
      <c r="F91" s="3" t="s">
        <v>192</v>
      </c>
      <c r="G91" s="190" t="s">
        <v>313</v>
      </c>
      <c r="H91" s="3" t="s">
        <v>96</v>
      </c>
      <c r="I91" s="5" t="s">
        <v>96</v>
      </c>
      <c r="J91" s="190" t="s">
        <v>496</v>
      </c>
      <c r="K91" s="86" t="s">
        <v>497</v>
      </c>
      <c r="L91" s="86" t="s">
        <v>498</v>
      </c>
      <c r="M91" s="109" t="s">
        <v>95</v>
      </c>
      <c r="N91" s="109" t="s">
        <v>95</v>
      </c>
      <c r="O91" s="109" t="s">
        <v>95</v>
      </c>
      <c r="P91" s="193"/>
      <c r="Q91" s="193"/>
    </row>
    <row r="92" spans="2:17" ht="60.75" customHeight="1" x14ac:dyDescent="0.25">
      <c r="B92" s="190" t="s">
        <v>220</v>
      </c>
      <c r="C92" s="190" t="s">
        <v>95</v>
      </c>
      <c r="D92" s="190" t="s">
        <v>499</v>
      </c>
      <c r="E92" s="3">
        <v>55250228</v>
      </c>
      <c r="F92" s="3" t="s">
        <v>323</v>
      </c>
      <c r="G92" s="190" t="s">
        <v>117</v>
      </c>
      <c r="H92" s="3" t="s">
        <v>96</v>
      </c>
      <c r="I92" s="5" t="s">
        <v>96</v>
      </c>
      <c r="J92" s="190" t="s">
        <v>489</v>
      </c>
      <c r="K92" s="86" t="s">
        <v>500</v>
      </c>
      <c r="L92" s="86" t="s">
        <v>501</v>
      </c>
      <c r="M92" s="109" t="s">
        <v>95</v>
      </c>
      <c r="N92" s="109" t="s">
        <v>95</v>
      </c>
      <c r="O92" s="109" t="s">
        <v>95</v>
      </c>
      <c r="P92" s="193"/>
      <c r="Q92" s="193"/>
    </row>
    <row r="93" spans="2:17" ht="33.6" customHeight="1" x14ac:dyDescent="0.25">
      <c r="B93" s="190" t="s">
        <v>220</v>
      </c>
      <c r="C93" s="109" t="s">
        <v>95</v>
      </c>
      <c r="D93" s="69" t="s">
        <v>502</v>
      </c>
      <c r="E93" s="109">
        <v>32888372</v>
      </c>
      <c r="F93" s="109" t="s">
        <v>192</v>
      </c>
      <c r="G93" s="109" t="s">
        <v>117</v>
      </c>
      <c r="H93" s="109" t="s">
        <v>503</v>
      </c>
      <c r="I93" s="109" t="s">
        <v>96</v>
      </c>
      <c r="J93" s="69" t="s">
        <v>504</v>
      </c>
      <c r="K93" s="69" t="s">
        <v>505</v>
      </c>
      <c r="L93" s="69" t="s">
        <v>506</v>
      </c>
      <c r="M93" s="109" t="s">
        <v>95</v>
      </c>
      <c r="N93" s="109" t="s">
        <v>95</v>
      </c>
      <c r="O93" s="109" t="s">
        <v>95</v>
      </c>
      <c r="P93" s="109"/>
      <c r="Q93" s="109"/>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95</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82.5" customHeight="1" x14ac:dyDescent="0.25">
      <c r="A110" s="47">
        <v>1</v>
      </c>
      <c r="B110" s="102" t="s">
        <v>476</v>
      </c>
      <c r="C110" s="102" t="s">
        <v>476</v>
      </c>
      <c r="D110" s="102" t="s">
        <v>507</v>
      </c>
      <c r="E110" s="155"/>
      <c r="F110" s="105" t="s">
        <v>95</v>
      </c>
      <c r="G110" s="115"/>
      <c r="H110" s="105">
        <v>40190</v>
      </c>
      <c r="I110" s="105">
        <v>40529</v>
      </c>
      <c r="J110" s="105" t="s">
        <v>96</v>
      </c>
      <c r="K110" s="155">
        <f>(I110-H110)/30</f>
        <v>11.3</v>
      </c>
      <c r="L110" s="99"/>
      <c r="M110" s="155">
        <v>60</v>
      </c>
      <c r="N110" s="90"/>
      <c r="O110" s="27"/>
      <c r="P110" s="27"/>
      <c r="Q110" s="116" t="s">
        <v>508</v>
      </c>
      <c r="R110" s="100"/>
      <c r="S110" s="100"/>
      <c r="T110" s="100"/>
      <c r="U110" s="100"/>
      <c r="V110" s="100"/>
      <c r="W110" s="100"/>
      <c r="X110" s="100"/>
      <c r="Y110" s="100"/>
      <c r="Z110" s="100"/>
    </row>
    <row r="111" spans="1:26" s="101" customFormat="1" ht="165" x14ac:dyDescent="0.25">
      <c r="A111" s="47">
        <f>+A110+1</f>
        <v>2</v>
      </c>
      <c r="B111" s="102" t="s">
        <v>476</v>
      </c>
      <c r="C111" s="102" t="s">
        <v>476</v>
      </c>
      <c r="D111" s="102" t="s">
        <v>507</v>
      </c>
      <c r="E111" s="155"/>
      <c r="F111" s="98" t="s">
        <v>95</v>
      </c>
      <c r="G111" s="97"/>
      <c r="H111" s="105">
        <v>40554</v>
      </c>
      <c r="I111" s="105">
        <v>40893</v>
      </c>
      <c r="J111" s="99" t="s">
        <v>96</v>
      </c>
      <c r="K111" s="155">
        <f>(I111-H111)/30</f>
        <v>11.3</v>
      </c>
      <c r="L111" s="99"/>
      <c r="M111" s="124">
        <v>50</v>
      </c>
      <c r="N111" s="90"/>
      <c r="O111" s="27"/>
      <c r="P111" s="27"/>
      <c r="Q111" s="116" t="s">
        <v>508</v>
      </c>
      <c r="R111" s="100"/>
      <c r="S111" s="100"/>
      <c r="T111" s="100"/>
      <c r="U111" s="100"/>
      <c r="V111" s="100"/>
      <c r="W111" s="100"/>
      <c r="X111" s="100"/>
      <c r="Y111" s="100"/>
      <c r="Z111" s="100"/>
    </row>
    <row r="112" spans="1:26" s="101" customFormat="1" x14ac:dyDescent="0.25">
      <c r="A112" s="47">
        <f t="shared" ref="A112:A117" si="3">+A111+1</f>
        <v>3</v>
      </c>
      <c r="B112" s="102"/>
      <c r="C112" s="102"/>
      <c r="D112" s="102"/>
      <c r="E112" s="155"/>
      <c r="F112" s="98"/>
      <c r="G112" s="97"/>
      <c r="H112" s="105"/>
      <c r="I112" s="105"/>
      <c r="J112" s="99"/>
      <c r="K112" s="155">
        <f t="shared" ref="K112" si="4">(I112-H112)/30</f>
        <v>0</v>
      </c>
      <c r="L112" s="99"/>
      <c r="M112" s="124"/>
      <c r="N112" s="90"/>
      <c r="O112" s="27"/>
      <c r="P112" s="27"/>
      <c r="Q112" s="116"/>
      <c r="R112" s="100"/>
      <c r="S112" s="100"/>
      <c r="T112" s="100"/>
      <c r="U112" s="100"/>
      <c r="V112" s="100"/>
      <c r="W112" s="100"/>
      <c r="X112" s="100"/>
      <c r="Y112" s="100"/>
      <c r="Z112" s="100"/>
    </row>
    <row r="113" spans="1:26" s="101" customFormat="1" x14ac:dyDescent="0.25">
      <c r="A113" s="47">
        <f t="shared" si="3"/>
        <v>4</v>
      </c>
      <c r="B113" s="102"/>
      <c r="C113" s="102"/>
      <c r="D113" s="102"/>
      <c r="E113" s="155"/>
      <c r="F113" s="98"/>
      <c r="G113" s="98"/>
      <c r="H113" s="105"/>
      <c r="I113" s="105"/>
      <c r="J113" s="99"/>
      <c r="K113" s="155"/>
      <c r="L113" s="99"/>
      <c r="M113" s="124"/>
      <c r="N113" s="90"/>
      <c r="O113" s="27"/>
      <c r="P113" s="27"/>
      <c r="Q113" s="116"/>
      <c r="R113" s="100"/>
      <c r="S113" s="100"/>
      <c r="T113" s="100"/>
      <c r="U113" s="100"/>
      <c r="V113" s="100"/>
      <c r="W113" s="100"/>
      <c r="X113" s="100"/>
      <c r="Y113" s="100"/>
      <c r="Z113" s="100"/>
    </row>
    <row r="114" spans="1:26" s="101" customFormat="1" x14ac:dyDescent="0.25">
      <c r="A114" s="47">
        <f t="shared" si="3"/>
        <v>5</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3"/>
        <v>6</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3"/>
        <v>7</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f t="shared" si="3"/>
        <v>8</v>
      </c>
      <c r="B117" s="102"/>
      <c r="C117" s="103"/>
      <c r="D117" s="102"/>
      <c r="E117" s="97"/>
      <c r="F117" s="98"/>
      <c r="G117" s="98"/>
      <c r="H117" s="98"/>
      <c r="I117" s="99"/>
      <c r="J117" s="99"/>
      <c r="K117" s="99"/>
      <c r="L117" s="99"/>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5">SUM(K110:K117)</f>
        <v>22.6</v>
      </c>
      <c r="L118" s="104">
        <f t="shared" si="5"/>
        <v>0</v>
      </c>
      <c r="M118" s="114">
        <f t="shared" si="5"/>
        <v>110</v>
      </c>
      <c r="N118" s="104">
        <f t="shared" si="5"/>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22.6</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0</v>
      </c>
      <c r="E124" s="467">
        <v>40</v>
      </c>
    </row>
    <row r="125" spans="1:26" x14ac:dyDescent="0.25">
      <c r="B125" s="67" t="s">
        <v>87</v>
      </c>
      <c r="C125" s="200">
        <v>30</v>
      </c>
      <c r="D125" s="193">
        <v>0</v>
      </c>
      <c r="E125" s="468"/>
    </row>
    <row r="126" spans="1:26" ht="15.75" thickBot="1" x14ac:dyDescent="0.3">
      <c r="B126" s="67" t="s">
        <v>88</v>
      </c>
      <c r="C126" s="72">
        <v>40</v>
      </c>
      <c r="D126" s="72">
        <v>40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76.5" customHeight="1" x14ac:dyDescent="0.25">
      <c r="B132" s="108"/>
      <c r="C132" s="108"/>
      <c r="D132" s="108"/>
      <c r="E132" s="108"/>
      <c r="F132" s="108"/>
      <c r="G132" s="108"/>
      <c r="H132" s="108"/>
      <c r="I132" s="108"/>
      <c r="J132" s="108" t="s">
        <v>482</v>
      </c>
      <c r="K132" s="108" t="s">
        <v>509</v>
      </c>
      <c r="L132" s="196" t="s">
        <v>484</v>
      </c>
      <c r="M132" s="108"/>
      <c r="N132" s="108"/>
      <c r="O132" s="108"/>
      <c r="P132" s="194"/>
      <c r="Q132" s="196"/>
    </row>
    <row r="133" spans="2:17" ht="60.75" customHeight="1" x14ac:dyDescent="0.25">
      <c r="B133" s="190" t="s">
        <v>510</v>
      </c>
      <c r="C133" s="190" t="s">
        <v>95</v>
      </c>
      <c r="D133" s="190" t="s">
        <v>511</v>
      </c>
      <c r="E133" s="3">
        <v>55314407</v>
      </c>
      <c r="F133" s="190" t="s">
        <v>192</v>
      </c>
      <c r="G133" s="190" t="s">
        <v>313</v>
      </c>
      <c r="H133" s="3" t="s">
        <v>96</v>
      </c>
      <c r="I133" s="5" t="s">
        <v>96</v>
      </c>
      <c r="J133" s="190" t="s">
        <v>512</v>
      </c>
      <c r="K133" s="86" t="s">
        <v>513</v>
      </c>
      <c r="L133" s="86" t="s">
        <v>514</v>
      </c>
      <c r="M133" s="109" t="s">
        <v>95</v>
      </c>
      <c r="N133" s="109" t="s">
        <v>95</v>
      </c>
      <c r="O133" s="109" t="s">
        <v>95</v>
      </c>
      <c r="P133" s="116"/>
      <c r="Q133" s="197"/>
    </row>
    <row r="134" spans="2:17" ht="60.75" customHeight="1" x14ac:dyDescent="0.25">
      <c r="B134" s="190" t="s">
        <v>92</v>
      </c>
      <c r="C134" s="190" t="s">
        <v>95</v>
      </c>
      <c r="D134" s="190" t="s">
        <v>515</v>
      </c>
      <c r="E134" s="3">
        <v>22623464</v>
      </c>
      <c r="F134" s="190" t="s">
        <v>516</v>
      </c>
      <c r="G134" s="190" t="s">
        <v>517</v>
      </c>
      <c r="H134" s="3" t="s">
        <v>96</v>
      </c>
      <c r="I134" s="5" t="s">
        <v>96</v>
      </c>
      <c r="J134" s="190" t="s">
        <v>518</v>
      </c>
      <c r="K134" s="86" t="s">
        <v>519</v>
      </c>
      <c r="L134" s="86" t="s">
        <v>520</v>
      </c>
      <c r="M134" s="109" t="s">
        <v>95</v>
      </c>
      <c r="N134" s="109" t="s">
        <v>95</v>
      </c>
      <c r="O134" s="109" t="s">
        <v>95</v>
      </c>
      <c r="P134" s="461"/>
      <c r="Q134" s="462"/>
    </row>
    <row r="135" spans="2:17" ht="33.6" customHeight="1" x14ac:dyDescent="0.25">
      <c r="B135" s="190" t="s">
        <v>93</v>
      </c>
      <c r="C135" s="190" t="s">
        <v>95</v>
      </c>
      <c r="D135" s="190" t="s">
        <v>521</v>
      </c>
      <c r="E135" s="3">
        <v>85152294</v>
      </c>
      <c r="F135" s="3" t="s">
        <v>128</v>
      </c>
      <c r="G135" s="190" t="s">
        <v>522</v>
      </c>
      <c r="H135" s="3" t="s">
        <v>96</v>
      </c>
      <c r="I135" s="5" t="s">
        <v>96</v>
      </c>
      <c r="J135" s="1"/>
      <c r="K135" s="85"/>
      <c r="L135" s="85"/>
      <c r="M135" s="109" t="s">
        <v>95</v>
      </c>
      <c r="N135" s="109" t="s">
        <v>95</v>
      </c>
      <c r="O135" s="109" t="s">
        <v>95</v>
      </c>
      <c r="P135" s="457"/>
      <c r="Q135" s="458"/>
    </row>
    <row r="138" spans="2:17" ht="15.75" thickBot="1" x14ac:dyDescent="0.3"/>
    <row r="139" spans="2:17" ht="54" customHeight="1" x14ac:dyDescent="0.25">
      <c r="B139" s="112" t="s">
        <v>33</v>
      </c>
      <c r="C139" s="112" t="s">
        <v>47</v>
      </c>
      <c r="D139" s="108" t="s">
        <v>48</v>
      </c>
      <c r="E139" s="112" t="s">
        <v>49</v>
      </c>
      <c r="F139" s="77" t="s">
        <v>54</v>
      </c>
      <c r="G139" s="82"/>
    </row>
    <row r="140" spans="2:17" ht="120.75" customHeight="1" x14ac:dyDescent="0.2">
      <c r="B140" s="470" t="s">
        <v>51</v>
      </c>
      <c r="C140" s="6" t="s">
        <v>89</v>
      </c>
      <c r="D140" s="193">
        <v>25</v>
      </c>
      <c r="E140" s="193">
        <v>25</v>
      </c>
      <c r="F140" s="471">
        <f>E140+E141+E142</f>
        <v>60</v>
      </c>
      <c r="G140" s="83"/>
    </row>
    <row r="141" spans="2:17" ht="76.150000000000006" customHeight="1" x14ac:dyDescent="0.2">
      <c r="B141" s="470"/>
      <c r="C141" s="6" t="s">
        <v>90</v>
      </c>
      <c r="D141" s="197">
        <v>25</v>
      </c>
      <c r="E141" s="193">
        <v>25</v>
      </c>
      <c r="F141" s="472"/>
      <c r="G141" s="83"/>
    </row>
    <row r="142" spans="2:17" ht="69" customHeight="1" x14ac:dyDescent="0.2">
      <c r="B142" s="470"/>
      <c r="C142" s="6" t="s">
        <v>91</v>
      </c>
      <c r="D142" s="193">
        <v>10</v>
      </c>
      <c r="E142" s="193">
        <v>10</v>
      </c>
      <c r="F142" s="473"/>
      <c r="G142" s="83"/>
    </row>
    <row r="143" spans="2:17" x14ac:dyDescent="0.25">
      <c r="C143" s="92"/>
    </row>
    <row r="146" spans="2:5" x14ac:dyDescent="0.25">
      <c r="B146" s="110" t="s">
        <v>55</v>
      </c>
    </row>
    <row r="149" spans="2:5" x14ac:dyDescent="0.25">
      <c r="B149" s="113" t="s">
        <v>33</v>
      </c>
      <c r="C149" s="113" t="s">
        <v>56</v>
      </c>
      <c r="D149" s="112" t="s">
        <v>49</v>
      </c>
      <c r="E149" s="112" t="s">
        <v>16</v>
      </c>
    </row>
    <row r="150" spans="2:5" ht="28.5" x14ac:dyDescent="0.25">
      <c r="B150" s="93" t="s">
        <v>57</v>
      </c>
      <c r="C150" s="94">
        <v>40</v>
      </c>
      <c r="D150" s="193">
        <v>40</v>
      </c>
      <c r="E150" s="446">
        <v>100</v>
      </c>
    </row>
    <row r="151" spans="2:5" ht="42.75" x14ac:dyDescent="0.25">
      <c r="B151" s="93" t="s">
        <v>58</v>
      </c>
      <c r="C151" s="94">
        <v>60</v>
      </c>
      <c r="D151" s="193">
        <v>60</v>
      </c>
      <c r="E151" s="447"/>
    </row>
  </sheetData>
  <mergeCells count="43">
    <mergeCell ref="P135:Q135"/>
    <mergeCell ref="B140:B142"/>
    <mergeCell ref="F140:F142"/>
    <mergeCell ref="E150:E151"/>
    <mergeCell ref="B106:N106"/>
    <mergeCell ref="E124:E126"/>
    <mergeCell ref="B129:N129"/>
    <mergeCell ref="J131:L131"/>
    <mergeCell ref="P131:Q131"/>
    <mergeCell ref="P134:Q134"/>
    <mergeCell ref="B103:P103"/>
    <mergeCell ref="O72:P72"/>
    <mergeCell ref="O73:P73"/>
    <mergeCell ref="O74:P74"/>
    <mergeCell ref="O75:P75"/>
    <mergeCell ref="B81:N81"/>
    <mergeCell ref="J86:L86"/>
    <mergeCell ref="P86:Q86"/>
    <mergeCell ref="P88:Q88"/>
    <mergeCell ref="P89:Q89"/>
    <mergeCell ref="B96:N96"/>
    <mergeCell ref="D99:E99"/>
    <mergeCell ref="D100:E100"/>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476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17</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17</v>
      </c>
      <c r="E15" s="36">
        <v>1252968600</v>
      </c>
      <c r="F15" s="212">
        <v>600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v>100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102" t="s">
        <v>476</v>
      </c>
      <c r="C49" s="102" t="s">
        <v>476</v>
      </c>
      <c r="D49" s="102" t="s">
        <v>189</v>
      </c>
      <c r="E49" s="124">
        <v>283</v>
      </c>
      <c r="F49" s="98" t="s">
        <v>95</v>
      </c>
      <c r="G49" s="115"/>
      <c r="H49" s="105">
        <v>41519</v>
      </c>
      <c r="I49" s="105">
        <v>41912</v>
      </c>
      <c r="J49" s="155" t="s">
        <v>96</v>
      </c>
      <c r="K49" s="155">
        <f>(I49-H49)/30</f>
        <v>13.1</v>
      </c>
      <c r="L49" s="99"/>
      <c r="M49" s="155">
        <v>1200</v>
      </c>
      <c r="N49" s="155"/>
      <c r="O49" s="27"/>
      <c r="P49" s="27" t="s">
        <v>523</v>
      </c>
      <c r="Q49" s="116"/>
      <c r="R49" s="100"/>
      <c r="S49" s="100"/>
      <c r="T49" s="100"/>
      <c r="U49" s="100"/>
      <c r="V49" s="100"/>
      <c r="W49" s="100"/>
      <c r="X49" s="100"/>
      <c r="Y49" s="100"/>
      <c r="Z49" s="100"/>
    </row>
    <row r="50" spans="1:26" s="101" customFormat="1" ht="30" x14ac:dyDescent="0.25">
      <c r="A50" s="47"/>
      <c r="B50" s="102" t="s">
        <v>476</v>
      </c>
      <c r="C50" s="102" t="s">
        <v>476</v>
      </c>
      <c r="D50" s="102" t="s">
        <v>524</v>
      </c>
      <c r="E50" s="124" t="s">
        <v>525</v>
      </c>
      <c r="F50" s="98" t="s">
        <v>95</v>
      </c>
      <c r="G50" s="115"/>
      <c r="H50" s="105">
        <v>41092</v>
      </c>
      <c r="I50" s="105">
        <v>41246</v>
      </c>
      <c r="J50" s="155" t="s">
        <v>96</v>
      </c>
      <c r="K50" s="90">
        <f t="shared" ref="K50:K52" si="0">(I50-H50)/30</f>
        <v>5.1333333333333337</v>
      </c>
      <c r="L50" s="99"/>
      <c r="M50" s="155">
        <v>100</v>
      </c>
      <c r="N50" s="155"/>
      <c r="O50" s="27"/>
      <c r="P50" s="27">
        <v>111</v>
      </c>
      <c r="Q50" s="116"/>
      <c r="R50" s="100"/>
      <c r="S50" s="100"/>
      <c r="T50" s="100"/>
      <c r="U50" s="100"/>
      <c r="V50" s="100"/>
      <c r="W50" s="100"/>
      <c r="X50" s="100"/>
      <c r="Y50" s="100"/>
      <c r="Z50" s="100"/>
    </row>
    <row r="51" spans="1:26" s="101" customFormat="1" ht="30" x14ac:dyDescent="0.25">
      <c r="A51" s="47">
        <f t="shared" ref="A51:A56" si="1">+A50+1</f>
        <v>1</v>
      </c>
      <c r="B51" s="102" t="s">
        <v>476</v>
      </c>
      <c r="C51" s="102" t="s">
        <v>476</v>
      </c>
      <c r="D51" s="102" t="s">
        <v>524</v>
      </c>
      <c r="E51" s="124" t="s">
        <v>526</v>
      </c>
      <c r="F51" s="98" t="s">
        <v>95</v>
      </c>
      <c r="G51" s="98"/>
      <c r="H51" s="105">
        <v>41304</v>
      </c>
      <c r="I51" s="105">
        <v>41516</v>
      </c>
      <c r="J51" s="155" t="s">
        <v>96</v>
      </c>
      <c r="K51" s="90">
        <f t="shared" si="0"/>
        <v>7.0666666666666664</v>
      </c>
      <c r="L51" s="99"/>
      <c r="M51" s="155">
        <v>100</v>
      </c>
      <c r="N51" s="155"/>
      <c r="O51" s="27"/>
      <c r="P51" s="27">
        <v>112</v>
      </c>
      <c r="Q51" s="116"/>
      <c r="R51" s="100"/>
      <c r="S51" s="100"/>
      <c r="T51" s="100"/>
      <c r="U51" s="100"/>
      <c r="V51" s="100"/>
      <c r="W51" s="100"/>
      <c r="X51" s="100"/>
      <c r="Y51" s="100"/>
      <c r="Z51" s="100"/>
    </row>
    <row r="52" spans="1:26" s="101" customFormat="1" x14ac:dyDescent="0.25">
      <c r="A52" s="47">
        <f t="shared" si="1"/>
        <v>2</v>
      </c>
      <c r="B52" s="102"/>
      <c r="C52" s="102"/>
      <c r="D52" s="102"/>
      <c r="E52" s="213"/>
      <c r="F52" s="98"/>
      <c r="G52" s="98"/>
      <c r="H52" s="105"/>
      <c r="I52" s="105"/>
      <c r="J52" s="99"/>
      <c r="K52" s="155">
        <f t="shared" si="0"/>
        <v>0</v>
      </c>
      <c r="L52" s="99"/>
      <c r="M52" s="90"/>
      <c r="N52" s="90"/>
      <c r="O52" s="27"/>
      <c r="P52" s="27"/>
      <c r="Q52" s="116"/>
      <c r="R52" s="100"/>
      <c r="S52" s="100"/>
      <c r="T52" s="100"/>
      <c r="U52" s="100"/>
      <c r="V52" s="100"/>
      <c r="W52" s="100"/>
      <c r="X52" s="100"/>
      <c r="Y52" s="100"/>
      <c r="Z52" s="100"/>
    </row>
    <row r="53" spans="1:26" s="101" customFormat="1" x14ac:dyDescent="0.25">
      <c r="A53" s="47">
        <f t="shared" si="1"/>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1"/>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25.3</v>
      </c>
      <c r="L57" s="104">
        <f t="shared" si="2"/>
        <v>0</v>
      </c>
      <c r="M57" s="114">
        <f t="shared" si="2"/>
        <v>1400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25.3</v>
      </c>
      <c r="D61" s="58" t="s">
        <v>110</v>
      </c>
      <c r="E61" s="200"/>
      <c r="F61" s="32"/>
      <c r="G61" s="32"/>
      <c r="H61" s="32"/>
      <c r="I61" s="32"/>
      <c r="J61" s="32"/>
      <c r="K61" s="32"/>
      <c r="L61" s="32"/>
      <c r="M61" s="32"/>
    </row>
    <row r="62" spans="1:26" s="30" customFormat="1" ht="30" customHeight="1" x14ac:dyDescent="0.25">
      <c r="B62" s="59" t="s">
        <v>25</v>
      </c>
      <c r="C62" s="60">
        <f>+M57</f>
        <v>1400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c r="E69" s="190"/>
      <c r="F69" s="190"/>
      <c r="G69" s="190"/>
      <c r="H69" s="190"/>
      <c r="I69" s="190" t="s">
        <v>95</v>
      </c>
      <c r="J69" s="190"/>
      <c r="K69" s="190"/>
      <c r="L69" s="190"/>
      <c r="M69" s="190"/>
      <c r="N69" s="190"/>
      <c r="O69" s="460" t="s">
        <v>481</v>
      </c>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108" t="s">
        <v>482</v>
      </c>
      <c r="K87" s="108" t="s">
        <v>527</v>
      </c>
      <c r="L87" s="196" t="s">
        <v>528</v>
      </c>
      <c r="M87" s="108"/>
      <c r="N87" s="108"/>
      <c r="O87" s="108"/>
      <c r="P87" s="194"/>
      <c r="Q87" s="196"/>
    </row>
    <row r="88" spans="2:17" ht="76.5" customHeight="1" x14ac:dyDescent="0.25">
      <c r="B88" s="214" t="s">
        <v>160</v>
      </c>
      <c r="C88" s="214" t="s">
        <v>95</v>
      </c>
      <c r="D88" s="214" t="s">
        <v>529</v>
      </c>
      <c r="E88" s="215">
        <v>22474842</v>
      </c>
      <c r="F88" s="214" t="s">
        <v>530</v>
      </c>
      <c r="G88" s="214" t="s">
        <v>531</v>
      </c>
      <c r="H88" s="214" t="s">
        <v>96</v>
      </c>
      <c r="I88" s="214" t="s">
        <v>96</v>
      </c>
      <c r="J88" s="214" t="s">
        <v>476</v>
      </c>
      <c r="K88" s="214" t="s">
        <v>532</v>
      </c>
      <c r="L88" s="214" t="s">
        <v>533</v>
      </c>
      <c r="M88" s="214" t="s">
        <v>95</v>
      </c>
      <c r="N88" s="214" t="s">
        <v>95</v>
      </c>
      <c r="O88" s="214" t="s">
        <v>95</v>
      </c>
      <c r="P88" s="214"/>
      <c r="Q88" s="214"/>
    </row>
    <row r="89" spans="2:17" ht="60.75" customHeight="1" x14ac:dyDescent="0.25">
      <c r="B89" s="190" t="s">
        <v>160</v>
      </c>
      <c r="C89" s="190" t="s">
        <v>95</v>
      </c>
      <c r="D89" s="3" t="s">
        <v>534</v>
      </c>
      <c r="E89" s="3">
        <v>22662803</v>
      </c>
      <c r="F89" s="190" t="s">
        <v>535</v>
      </c>
      <c r="G89" s="190" t="s">
        <v>536</v>
      </c>
      <c r="H89" s="3" t="s">
        <v>96</v>
      </c>
      <c r="I89" s="5" t="s">
        <v>96</v>
      </c>
      <c r="J89" s="1" t="s">
        <v>476</v>
      </c>
      <c r="K89" s="86" t="s">
        <v>537</v>
      </c>
      <c r="L89" s="86" t="s">
        <v>538</v>
      </c>
      <c r="M89" s="109" t="s">
        <v>95</v>
      </c>
      <c r="N89" s="109" t="s">
        <v>95</v>
      </c>
      <c r="O89" s="109" t="s">
        <v>95</v>
      </c>
      <c r="P89" s="460"/>
      <c r="Q89" s="460"/>
    </row>
    <row r="90" spans="2:17" ht="60.75" customHeight="1" x14ac:dyDescent="0.25">
      <c r="B90" s="190" t="s">
        <v>220</v>
      </c>
      <c r="C90" s="190" t="s">
        <v>95</v>
      </c>
      <c r="D90" s="3" t="s">
        <v>539</v>
      </c>
      <c r="E90" s="3">
        <v>1042439952</v>
      </c>
      <c r="F90" s="190" t="s">
        <v>192</v>
      </c>
      <c r="G90" s="190" t="s">
        <v>441</v>
      </c>
      <c r="H90" s="3" t="s">
        <v>96</v>
      </c>
      <c r="I90" s="5" t="s">
        <v>96</v>
      </c>
      <c r="J90" s="1" t="s">
        <v>476</v>
      </c>
      <c r="K90" s="86" t="s">
        <v>540</v>
      </c>
      <c r="L90" s="86" t="s">
        <v>541</v>
      </c>
      <c r="M90" s="109" t="s">
        <v>95</v>
      </c>
      <c r="N90" s="109" t="s">
        <v>95</v>
      </c>
      <c r="O90" s="109" t="s">
        <v>95</v>
      </c>
      <c r="P90" s="197"/>
      <c r="Q90" s="197"/>
    </row>
    <row r="91" spans="2:17" ht="60.75" customHeight="1" x14ac:dyDescent="0.25">
      <c r="B91" s="190" t="s">
        <v>220</v>
      </c>
      <c r="C91" s="190" t="s">
        <v>95</v>
      </c>
      <c r="D91" s="3" t="s">
        <v>542</v>
      </c>
      <c r="E91" s="3">
        <v>22665454</v>
      </c>
      <c r="F91" s="190" t="s">
        <v>323</v>
      </c>
      <c r="G91" s="190" t="s">
        <v>117</v>
      </c>
      <c r="H91" s="3" t="s">
        <v>96</v>
      </c>
      <c r="I91" s="5" t="s">
        <v>96</v>
      </c>
      <c r="J91" s="1" t="s">
        <v>476</v>
      </c>
      <c r="K91" s="86" t="s">
        <v>543</v>
      </c>
      <c r="L91" s="86" t="s">
        <v>544</v>
      </c>
      <c r="M91" s="109" t="s">
        <v>95</v>
      </c>
      <c r="N91" s="109" t="s">
        <v>95</v>
      </c>
      <c r="O91" s="109" t="s">
        <v>95</v>
      </c>
      <c r="P91" s="197"/>
      <c r="Q91" s="197"/>
    </row>
    <row r="92" spans="2:17" ht="60.75" customHeight="1" x14ac:dyDescent="0.25">
      <c r="B92" s="190" t="s">
        <v>220</v>
      </c>
      <c r="C92" s="190" t="s">
        <v>95</v>
      </c>
      <c r="D92" s="3" t="s">
        <v>545</v>
      </c>
      <c r="E92" s="3">
        <v>32880205</v>
      </c>
      <c r="F92" s="190" t="s">
        <v>192</v>
      </c>
      <c r="G92" s="190" t="s">
        <v>117</v>
      </c>
      <c r="H92" s="3" t="s">
        <v>96</v>
      </c>
      <c r="I92" s="5" t="s">
        <v>96</v>
      </c>
      <c r="J92" s="1" t="s">
        <v>476</v>
      </c>
      <c r="K92" s="86" t="s">
        <v>543</v>
      </c>
      <c r="L92" s="86" t="s">
        <v>541</v>
      </c>
      <c r="M92" s="109" t="s">
        <v>95</v>
      </c>
      <c r="N92" s="109" t="s">
        <v>95</v>
      </c>
      <c r="O92" s="109" t="s">
        <v>95</v>
      </c>
      <c r="P92" s="197"/>
      <c r="Q92" s="197"/>
    </row>
    <row r="93" spans="2:17" ht="33.6" customHeight="1" x14ac:dyDescent="0.25">
      <c r="B93" s="190" t="s">
        <v>220</v>
      </c>
      <c r="C93" s="190" t="s">
        <v>95</v>
      </c>
      <c r="D93" s="3" t="s">
        <v>546</v>
      </c>
      <c r="E93" s="3">
        <v>1043844018</v>
      </c>
      <c r="F93" s="3" t="s">
        <v>323</v>
      </c>
      <c r="G93" s="3" t="s">
        <v>117</v>
      </c>
      <c r="H93" s="3" t="s">
        <v>503</v>
      </c>
      <c r="I93" s="5" t="s">
        <v>96</v>
      </c>
      <c r="J93" s="1" t="s">
        <v>476</v>
      </c>
      <c r="K93" s="86" t="s">
        <v>547</v>
      </c>
      <c r="L93" s="86" t="s">
        <v>544</v>
      </c>
      <c r="M93" s="109" t="s">
        <v>95</v>
      </c>
      <c r="N93" s="109" t="s">
        <v>95</v>
      </c>
      <c r="O93" s="109" t="s">
        <v>95</v>
      </c>
      <c r="P93" s="463"/>
      <c r="Q93" s="463"/>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95</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45.75" customHeight="1" x14ac:dyDescent="0.25">
      <c r="A110" s="47">
        <v>1</v>
      </c>
      <c r="B110" s="102" t="s">
        <v>476</v>
      </c>
      <c r="C110" s="102" t="s">
        <v>476</v>
      </c>
      <c r="D110" s="102" t="s">
        <v>524</v>
      </c>
      <c r="E110" s="155" t="s">
        <v>548</v>
      </c>
      <c r="F110" s="105" t="s">
        <v>95</v>
      </c>
      <c r="G110" s="115"/>
      <c r="H110" s="105">
        <v>40566</v>
      </c>
      <c r="I110" s="105">
        <v>40907</v>
      </c>
      <c r="J110" s="105" t="s">
        <v>96</v>
      </c>
      <c r="K110" s="155">
        <f>(I110-H110)/30</f>
        <v>11.366666666666667</v>
      </c>
      <c r="L110" s="99"/>
      <c r="M110" s="155">
        <v>90</v>
      </c>
      <c r="N110" s="90"/>
      <c r="O110" s="27"/>
      <c r="P110" s="27"/>
      <c r="Q110" s="116" t="s">
        <v>508</v>
      </c>
      <c r="R110" s="100"/>
      <c r="S110" s="100"/>
      <c r="T110" s="100"/>
      <c r="U110" s="100"/>
      <c r="V110" s="100"/>
      <c r="W110" s="100"/>
      <c r="X110" s="100"/>
      <c r="Y110" s="100"/>
      <c r="Z110" s="100"/>
    </row>
    <row r="111" spans="1:26" s="101" customFormat="1" ht="165" x14ac:dyDescent="0.25">
      <c r="A111" s="47">
        <f>+A110+1</f>
        <v>2</v>
      </c>
      <c r="B111" s="102" t="s">
        <v>476</v>
      </c>
      <c r="C111" s="102" t="s">
        <v>476</v>
      </c>
      <c r="D111" s="102" t="s">
        <v>549</v>
      </c>
      <c r="E111" s="155"/>
      <c r="F111" s="98" t="s">
        <v>95</v>
      </c>
      <c r="G111" s="97"/>
      <c r="H111" s="105">
        <v>40208</v>
      </c>
      <c r="I111" s="105">
        <v>40481</v>
      </c>
      <c r="J111" s="99" t="s">
        <v>96</v>
      </c>
      <c r="K111" s="155">
        <f>(I111-H111)/30</f>
        <v>9.1</v>
      </c>
      <c r="L111" s="99"/>
      <c r="M111" s="124">
        <v>50</v>
      </c>
      <c r="N111" s="90"/>
      <c r="O111" s="27"/>
      <c r="P111" s="27"/>
      <c r="Q111" s="116" t="s">
        <v>508</v>
      </c>
      <c r="R111" s="100"/>
      <c r="S111" s="100"/>
      <c r="T111" s="100"/>
      <c r="U111" s="100"/>
      <c r="V111" s="100"/>
      <c r="W111" s="100"/>
      <c r="X111" s="100"/>
      <c r="Y111" s="100"/>
      <c r="Z111" s="100"/>
    </row>
    <row r="112" spans="1:26" s="101" customFormat="1" x14ac:dyDescent="0.25">
      <c r="A112" s="47">
        <f t="shared" ref="A112:A117" si="3">+A111+1</f>
        <v>3</v>
      </c>
      <c r="B112" s="102"/>
      <c r="C112" s="102"/>
      <c r="D112" s="102"/>
      <c r="E112" s="155"/>
      <c r="F112" s="98"/>
      <c r="G112" s="97"/>
      <c r="H112" s="105"/>
      <c r="I112" s="105"/>
      <c r="J112" s="99"/>
      <c r="K112" s="155"/>
      <c r="L112" s="99"/>
      <c r="M112" s="124"/>
      <c r="N112" s="90"/>
      <c r="O112" s="27"/>
      <c r="P112" s="27"/>
      <c r="Q112" s="116"/>
      <c r="R112" s="100"/>
      <c r="S112" s="100"/>
      <c r="T112" s="100"/>
      <c r="U112" s="100"/>
      <c r="V112" s="100"/>
      <c r="W112" s="100"/>
      <c r="X112" s="100"/>
      <c r="Y112" s="100"/>
      <c r="Z112" s="100"/>
    </row>
    <row r="113" spans="1:26" s="101" customFormat="1" x14ac:dyDescent="0.25">
      <c r="A113" s="47">
        <f t="shared" si="3"/>
        <v>4</v>
      </c>
      <c r="B113" s="102"/>
      <c r="C113" s="102"/>
      <c r="D113" s="102"/>
      <c r="E113" s="155"/>
      <c r="F113" s="98"/>
      <c r="G113" s="98"/>
      <c r="H113" s="105"/>
      <c r="I113" s="105"/>
      <c r="J113" s="99"/>
      <c r="K113" s="155"/>
      <c r="L113" s="99"/>
      <c r="M113" s="124"/>
      <c r="N113" s="90"/>
      <c r="O113" s="27"/>
      <c r="P113" s="27"/>
      <c r="Q113" s="116"/>
      <c r="R113" s="100"/>
      <c r="S113" s="100"/>
      <c r="T113" s="100"/>
      <c r="U113" s="100"/>
      <c r="V113" s="100"/>
      <c r="W113" s="100"/>
      <c r="X113" s="100"/>
      <c r="Y113" s="100"/>
      <c r="Z113" s="100"/>
    </row>
    <row r="114" spans="1:26" s="101" customFormat="1" x14ac:dyDescent="0.25">
      <c r="A114" s="47">
        <f t="shared" si="3"/>
        <v>5</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3"/>
        <v>6</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3"/>
        <v>7</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f t="shared" si="3"/>
        <v>8</v>
      </c>
      <c r="B117" s="102"/>
      <c r="C117" s="103"/>
      <c r="D117" s="102"/>
      <c r="E117" s="97"/>
      <c r="F117" s="98"/>
      <c r="G117" s="98"/>
      <c r="H117" s="98"/>
      <c r="I117" s="99"/>
      <c r="J117" s="99"/>
      <c r="K117" s="99"/>
      <c r="L117" s="99"/>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4">SUM(K110:K117)</f>
        <v>20.466666666666669</v>
      </c>
      <c r="L118" s="104">
        <f t="shared" si="4"/>
        <v>0</v>
      </c>
      <c r="M118" s="114">
        <f t="shared" si="4"/>
        <v>140</v>
      </c>
      <c r="N118" s="104">
        <f t="shared" si="4"/>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20.466666666666669</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0</v>
      </c>
      <c r="E124" s="467">
        <v>40</v>
      </c>
    </row>
    <row r="125" spans="1:26" x14ac:dyDescent="0.25">
      <c r="B125" s="67" t="s">
        <v>87</v>
      </c>
      <c r="C125" s="200">
        <v>30</v>
      </c>
      <c r="D125" s="193">
        <v>0</v>
      </c>
      <c r="E125" s="468"/>
    </row>
    <row r="126" spans="1:26" ht="15.75" thickBot="1" x14ac:dyDescent="0.3">
      <c r="B126" s="67" t="s">
        <v>88</v>
      </c>
      <c r="C126" s="72">
        <v>40</v>
      </c>
      <c r="D126" s="72">
        <v>40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76.5" customHeight="1" x14ac:dyDescent="0.25">
      <c r="B132" s="108"/>
      <c r="C132" s="108"/>
      <c r="D132" s="108"/>
      <c r="E132" s="108"/>
      <c r="F132" s="108"/>
      <c r="G132" s="108"/>
      <c r="H132" s="108"/>
      <c r="I132" s="108"/>
      <c r="J132" s="108" t="s">
        <v>482</v>
      </c>
      <c r="K132" s="108" t="s">
        <v>509</v>
      </c>
      <c r="L132" s="196" t="s">
        <v>484</v>
      </c>
      <c r="M132" s="108"/>
      <c r="N132" s="108"/>
      <c r="O132" s="108"/>
      <c r="P132" s="194"/>
      <c r="Q132" s="196"/>
    </row>
    <row r="133" spans="2:17" ht="60.75" customHeight="1" x14ac:dyDescent="0.25">
      <c r="B133" s="190" t="s">
        <v>510</v>
      </c>
      <c r="C133" s="190" t="s">
        <v>95</v>
      </c>
      <c r="D133" s="190" t="s">
        <v>550</v>
      </c>
      <c r="E133" s="3">
        <v>22622377</v>
      </c>
      <c r="F133" s="190" t="s">
        <v>551</v>
      </c>
      <c r="G133" s="190" t="s">
        <v>116</v>
      </c>
      <c r="H133" s="3" t="s">
        <v>96</v>
      </c>
      <c r="I133" s="5" t="s">
        <v>96</v>
      </c>
      <c r="J133" s="190" t="s">
        <v>552</v>
      </c>
      <c r="K133" s="86" t="s">
        <v>553</v>
      </c>
      <c r="L133" s="86" t="s">
        <v>554</v>
      </c>
      <c r="M133" s="109" t="s">
        <v>95</v>
      </c>
      <c r="N133" s="109" t="s">
        <v>95</v>
      </c>
      <c r="O133" s="109" t="s">
        <v>95</v>
      </c>
      <c r="P133" s="116"/>
      <c r="Q133" s="197"/>
    </row>
    <row r="134" spans="2:17" ht="60.75" customHeight="1" x14ac:dyDescent="0.25">
      <c r="B134" s="190" t="s">
        <v>92</v>
      </c>
      <c r="C134" s="190" t="s">
        <v>95</v>
      </c>
      <c r="D134" s="190" t="s">
        <v>555</v>
      </c>
      <c r="E134" s="3">
        <v>22487391</v>
      </c>
      <c r="F134" s="190" t="s">
        <v>556</v>
      </c>
      <c r="G134" s="190" t="s">
        <v>116</v>
      </c>
      <c r="H134" s="3" t="s">
        <v>96</v>
      </c>
      <c r="I134" s="5" t="s">
        <v>96</v>
      </c>
      <c r="J134" s="1" t="s">
        <v>557</v>
      </c>
      <c r="K134" s="86" t="s">
        <v>558</v>
      </c>
      <c r="L134" s="85" t="s">
        <v>559</v>
      </c>
      <c r="M134" s="109" t="s">
        <v>95</v>
      </c>
      <c r="N134" s="109" t="s">
        <v>95</v>
      </c>
      <c r="O134" s="109" t="s">
        <v>95</v>
      </c>
      <c r="P134" s="461"/>
      <c r="Q134" s="462"/>
    </row>
    <row r="135" spans="2:17" ht="33.6" customHeight="1" x14ac:dyDescent="0.25">
      <c r="B135" s="190" t="s">
        <v>93</v>
      </c>
      <c r="C135" s="190" t="s">
        <v>95</v>
      </c>
      <c r="D135" s="190" t="s">
        <v>560</v>
      </c>
      <c r="E135" s="3">
        <v>1065589319</v>
      </c>
      <c r="F135" s="3" t="s">
        <v>561</v>
      </c>
      <c r="G135" s="190" t="s">
        <v>562</v>
      </c>
      <c r="H135" s="3" t="s">
        <v>96</v>
      </c>
      <c r="I135" s="5" t="s">
        <v>96</v>
      </c>
      <c r="J135" s="190" t="s">
        <v>563</v>
      </c>
      <c r="K135" s="86" t="s">
        <v>564</v>
      </c>
      <c r="L135" s="85" t="s">
        <v>565</v>
      </c>
      <c r="M135" s="109" t="s">
        <v>95</v>
      </c>
      <c r="N135" s="109" t="s">
        <v>95</v>
      </c>
      <c r="O135" s="109" t="s">
        <v>95</v>
      </c>
      <c r="P135" s="463"/>
      <c r="Q135" s="463"/>
    </row>
    <row r="138" spans="2:17" ht="15.75" thickBot="1" x14ac:dyDescent="0.3"/>
    <row r="139" spans="2:17" ht="54" customHeight="1" x14ac:dyDescent="0.25">
      <c r="B139" s="112" t="s">
        <v>33</v>
      </c>
      <c r="C139" s="112" t="s">
        <v>47</v>
      </c>
      <c r="D139" s="108" t="s">
        <v>48</v>
      </c>
      <c r="E139" s="112" t="s">
        <v>49</v>
      </c>
      <c r="F139" s="77" t="s">
        <v>54</v>
      </c>
      <c r="G139" s="82"/>
    </row>
    <row r="140" spans="2:17" ht="120.75" customHeight="1" x14ac:dyDescent="0.2">
      <c r="B140" s="470" t="s">
        <v>51</v>
      </c>
      <c r="C140" s="6" t="s">
        <v>89</v>
      </c>
      <c r="D140" s="193">
        <v>25</v>
      </c>
      <c r="E140" s="193">
        <v>25</v>
      </c>
      <c r="F140" s="471">
        <f>E140+E141+E142</f>
        <v>60</v>
      </c>
      <c r="G140" s="83"/>
    </row>
    <row r="141" spans="2:17" ht="76.150000000000006" customHeight="1" x14ac:dyDescent="0.2">
      <c r="B141" s="470"/>
      <c r="C141" s="6" t="s">
        <v>90</v>
      </c>
      <c r="D141" s="197">
        <v>25</v>
      </c>
      <c r="E141" s="193">
        <v>25</v>
      </c>
      <c r="F141" s="472"/>
      <c r="G141" s="83"/>
    </row>
    <row r="142" spans="2:17" ht="69" customHeight="1" x14ac:dyDescent="0.2">
      <c r="B142" s="470"/>
      <c r="C142" s="6" t="s">
        <v>91</v>
      </c>
      <c r="D142" s="193">
        <v>10</v>
      </c>
      <c r="E142" s="193">
        <v>10</v>
      </c>
      <c r="F142" s="473"/>
      <c r="G142" s="83"/>
    </row>
    <row r="143" spans="2:17" x14ac:dyDescent="0.25">
      <c r="C143" s="92"/>
    </row>
    <row r="146" spans="2:5" x14ac:dyDescent="0.25">
      <c r="B146" s="110" t="s">
        <v>55</v>
      </c>
    </row>
    <row r="149" spans="2:5" x14ac:dyDescent="0.25">
      <c r="B149" s="113" t="s">
        <v>33</v>
      </c>
      <c r="C149" s="113" t="s">
        <v>56</v>
      </c>
      <c r="D149" s="112" t="s">
        <v>49</v>
      </c>
      <c r="E149" s="112" t="s">
        <v>16</v>
      </c>
    </row>
    <row r="150" spans="2:5" ht="28.5" x14ac:dyDescent="0.25">
      <c r="B150" s="93" t="s">
        <v>57</v>
      </c>
      <c r="C150" s="94">
        <v>40</v>
      </c>
      <c r="D150" s="193">
        <v>40</v>
      </c>
      <c r="E150" s="446">
        <v>100</v>
      </c>
    </row>
    <row r="151" spans="2:5" ht="42.75" x14ac:dyDescent="0.25">
      <c r="B151" s="93" t="s">
        <v>58</v>
      </c>
      <c r="C151" s="94">
        <v>60</v>
      </c>
      <c r="D151" s="193">
        <v>60</v>
      </c>
      <c r="E151" s="447"/>
    </row>
  </sheetData>
  <mergeCells count="43">
    <mergeCell ref="P135:Q135"/>
    <mergeCell ref="B140:B142"/>
    <mergeCell ref="F140:F142"/>
    <mergeCell ref="E150:E151"/>
    <mergeCell ref="B106:N106"/>
    <mergeCell ref="E124:E126"/>
    <mergeCell ref="B129:N129"/>
    <mergeCell ref="J131:L131"/>
    <mergeCell ref="P131:Q131"/>
    <mergeCell ref="P134:Q134"/>
    <mergeCell ref="B103:P103"/>
    <mergeCell ref="O72:P72"/>
    <mergeCell ref="O73:P73"/>
    <mergeCell ref="O74:P74"/>
    <mergeCell ref="O75:P75"/>
    <mergeCell ref="B81:N81"/>
    <mergeCell ref="J86:L86"/>
    <mergeCell ref="P86:Q86"/>
    <mergeCell ref="P89:Q89"/>
    <mergeCell ref="P93:Q93"/>
    <mergeCell ref="B96:N96"/>
    <mergeCell ref="D99:E99"/>
    <mergeCell ref="D100:E100"/>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topLeftCell="D34"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476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16</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16</v>
      </c>
      <c r="E15" s="36">
        <v>1071288153</v>
      </c>
      <c r="F15" s="212">
        <v>513</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1071288153</v>
      </c>
      <c r="F22" s="212">
        <f>SUM(F15:F21)</f>
        <v>513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410.4</v>
      </c>
      <c r="D24" s="42"/>
      <c r="E24" s="45">
        <f>E22</f>
        <v>1071288153</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f>+D40+D41</f>
        <v>100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102" t="s">
        <v>476</v>
      </c>
      <c r="C49" s="102" t="s">
        <v>476</v>
      </c>
      <c r="D49" s="102" t="s">
        <v>507</v>
      </c>
      <c r="E49" s="124"/>
      <c r="F49" s="98" t="s">
        <v>95</v>
      </c>
      <c r="G49" s="115"/>
      <c r="H49" s="105">
        <v>41660</v>
      </c>
      <c r="I49" s="105">
        <v>41912</v>
      </c>
      <c r="J49" s="155" t="s">
        <v>96</v>
      </c>
      <c r="K49" s="155">
        <f>(I49-H49)/30</f>
        <v>8.4</v>
      </c>
      <c r="L49" s="99"/>
      <c r="M49" s="155">
        <v>350</v>
      </c>
      <c r="N49" s="155"/>
      <c r="O49" s="27"/>
      <c r="P49" s="27">
        <v>83</v>
      </c>
      <c r="Q49" s="116"/>
      <c r="R49" s="100"/>
      <c r="S49" s="100"/>
      <c r="T49" s="100"/>
      <c r="U49" s="100"/>
      <c r="V49" s="100"/>
      <c r="W49" s="100"/>
      <c r="X49" s="100"/>
      <c r="Y49" s="100"/>
      <c r="Z49" s="100"/>
    </row>
    <row r="50" spans="1:26" s="101" customFormat="1" ht="30" x14ac:dyDescent="0.25">
      <c r="A50" s="47"/>
      <c r="B50" s="102" t="s">
        <v>476</v>
      </c>
      <c r="C50" s="102" t="s">
        <v>476</v>
      </c>
      <c r="D50" s="102" t="s">
        <v>507</v>
      </c>
      <c r="E50" s="124"/>
      <c r="F50" s="98" t="s">
        <v>95</v>
      </c>
      <c r="G50" s="115"/>
      <c r="H50" s="105">
        <v>41136</v>
      </c>
      <c r="I50" s="105">
        <v>41628</v>
      </c>
      <c r="J50" s="155" t="s">
        <v>96</v>
      </c>
      <c r="K50" s="155">
        <f>(I50-H50)/30</f>
        <v>16.399999999999999</v>
      </c>
      <c r="L50" s="99"/>
      <c r="M50" s="155">
        <v>200</v>
      </c>
      <c r="N50" s="155"/>
      <c r="O50" s="27"/>
      <c r="P50" s="27">
        <v>84</v>
      </c>
      <c r="Q50" s="116"/>
      <c r="R50" s="100"/>
      <c r="S50" s="100"/>
      <c r="T50" s="100"/>
      <c r="U50" s="100"/>
      <c r="V50" s="100"/>
      <c r="W50" s="100"/>
      <c r="X50" s="100"/>
      <c r="Y50" s="100"/>
      <c r="Z50" s="100"/>
    </row>
    <row r="51" spans="1:26" s="101" customFormat="1" x14ac:dyDescent="0.25">
      <c r="A51" s="47">
        <f t="shared" ref="A51:A56" si="0">+A50+1</f>
        <v>1</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2</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24.799999999999997</v>
      </c>
      <c r="L57" s="104">
        <f t="shared" si="1"/>
        <v>0</v>
      </c>
      <c r="M57" s="114">
        <f t="shared" si="1"/>
        <v>550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24.799999999999997</v>
      </c>
      <c r="D61" s="58" t="s">
        <v>110</v>
      </c>
      <c r="E61" s="200"/>
      <c r="F61" s="32"/>
      <c r="G61" s="32"/>
      <c r="H61" s="32"/>
      <c r="I61" s="32"/>
      <c r="J61" s="32"/>
      <c r="K61" s="32"/>
      <c r="L61" s="32"/>
      <c r="M61" s="32"/>
    </row>
    <row r="62" spans="1:26" s="30" customFormat="1" ht="30" customHeight="1" x14ac:dyDescent="0.25">
      <c r="B62" s="59" t="s">
        <v>25</v>
      </c>
      <c r="C62" s="60">
        <f>+M57</f>
        <v>550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c r="E69" s="190"/>
      <c r="F69" s="190"/>
      <c r="G69" s="190"/>
      <c r="H69" s="190"/>
      <c r="I69" s="190" t="s">
        <v>95</v>
      </c>
      <c r="J69" s="190"/>
      <c r="K69" s="190"/>
      <c r="L69" s="190"/>
      <c r="M69" s="190"/>
      <c r="N69" s="190"/>
      <c r="O69" s="460" t="s">
        <v>481</v>
      </c>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6.5" customHeight="1" x14ac:dyDescent="0.25">
      <c r="B87" s="108"/>
      <c r="C87" s="108"/>
      <c r="D87" s="108"/>
      <c r="E87" s="108"/>
      <c r="F87" s="108"/>
      <c r="G87" s="108"/>
      <c r="H87" s="108"/>
      <c r="I87" s="108"/>
      <c r="J87" s="108" t="s">
        <v>482</v>
      </c>
      <c r="K87" s="108" t="s">
        <v>527</v>
      </c>
      <c r="L87" s="196" t="s">
        <v>528</v>
      </c>
      <c r="M87" s="108"/>
      <c r="N87" s="108"/>
      <c r="O87" s="108"/>
      <c r="P87" s="194"/>
      <c r="Q87" s="196"/>
    </row>
    <row r="88" spans="2:17" ht="76.5" customHeight="1" x14ac:dyDescent="0.25">
      <c r="B88" s="214" t="s">
        <v>160</v>
      </c>
      <c r="C88" s="214" t="s">
        <v>95</v>
      </c>
      <c r="D88" s="214" t="s">
        <v>566</v>
      </c>
      <c r="E88" s="216">
        <v>32869647</v>
      </c>
      <c r="F88" s="214" t="s">
        <v>192</v>
      </c>
      <c r="G88" s="214" t="s">
        <v>117</v>
      </c>
      <c r="H88" s="214" t="s">
        <v>96</v>
      </c>
      <c r="I88" s="214" t="s">
        <v>96</v>
      </c>
      <c r="J88" s="214" t="s">
        <v>567</v>
      </c>
      <c r="K88" s="214" t="s">
        <v>568</v>
      </c>
      <c r="L88" s="217" t="s">
        <v>569</v>
      </c>
      <c r="M88" s="214" t="s">
        <v>95</v>
      </c>
      <c r="N88" s="214" t="s">
        <v>95</v>
      </c>
      <c r="O88" s="214" t="s">
        <v>95</v>
      </c>
      <c r="P88" s="218"/>
      <c r="Q88" s="217"/>
    </row>
    <row r="89" spans="2:17" ht="60.75" customHeight="1" x14ac:dyDescent="0.25">
      <c r="B89" s="190" t="s">
        <v>160</v>
      </c>
      <c r="C89" s="190" t="s">
        <v>95</v>
      </c>
      <c r="D89" s="3" t="s">
        <v>570</v>
      </c>
      <c r="E89" s="3">
        <v>22546389</v>
      </c>
      <c r="F89" s="190" t="s">
        <v>535</v>
      </c>
      <c r="G89" s="3" t="s">
        <v>117</v>
      </c>
      <c r="H89" s="3" t="s">
        <v>96</v>
      </c>
      <c r="I89" s="5" t="s">
        <v>96</v>
      </c>
      <c r="J89" s="1" t="s">
        <v>567</v>
      </c>
      <c r="K89" s="86" t="s">
        <v>571</v>
      </c>
      <c r="L89" s="86" t="s">
        <v>569</v>
      </c>
      <c r="M89" s="109" t="s">
        <v>95</v>
      </c>
      <c r="N89" s="109" t="s">
        <v>95</v>
      </c>
      <c r="O89" s="109" t="s">
        <v>95</v>
      </c>
      <c r="P89" s="460"/>
      <c r="Q89" s="460"/>
    </row>
    <row r="90" spans="2:17" ht="60.75" customHeight="1" x14ac:dyDescent="0.25">
      <c r="B90" s="190" t="s">
        <v>220</v>
      </c>
      <c r="C90" s="190" t="s">
        <v>95</v>
      </c>
      <c r="D90" s="3" t="s">
        <v>572</v>
      </c>
      <c r="E90" s="3">
        <v>1040849618</v>
      </c>
      <c r="F90" s="190" t="s">
        <v>192</v>
      </c>
      <c r="G90" s="3" t="s">
        <v>274</v>
      </c>
      <c r="H90" s="3" t="s">
        <v>96</v>
      </c>
      <c r="I90" s="5" t="s">
        <v>96</v>
      </c>
      <c r="J90" s="1" t="s">
        <v>567</v>
      </c>
      <c r="K90" s="86" t="s">
        <v>573</v>
      </c>
      <c r="L90" s="86" t="s">
        <v>574</v>
      </c>
      <c r="M90" s="109" t="s">
        <v>95</v>
      </c>
      <c r="N90" s="109" t="s">
        <v>95</v>
      </c>
      <c r="O90" s="109" t="s">
        <v>95</v>
      </c>
      <c r="P90" s="197"/>
      <c r="Q90" s="197"/>
    </row>
    <row r="91" spans="2:17" ht="60.75" customHeight="1" x14ac:dyDescent="0.25">
      <c r="B91" s="190" t="s">
        <v>220</v>
      </c>
      <c r="C91" s="190" t="s">
        <v>95</v>
      </c>
      <c r="D91" s="3" t="s">
        <v>575</v>
      </c>
      <c r="E91" s="3">
        <v>32843593</v>
      </c>
      <c r="F91" s="190" t="s">
        <v>192</v>
      </c>
      <c r="G91" s="190" t="s">
        <v>313</v>
      </c>
      <c r="H91" s="3" t="s">
        <v>96</v>
      </c>
      <c r="I91" s="5" t="s">
        <v>96</v>
      </c>
      <c r="J91" s="190" t="s">
        <v>576</v>
      </c>
      <c r="K91" s="86" t="s">
        <v>577</v>
      </c>
      <c r="L91" s="86" t="s">
        <v>578</v>
      </c>
      <c r="M91" s="109" t="s">
        <v>95</v>
      </c>
      <c r="N91" s="109" t="s">
        <v>95</v>
      </c>
      <c r="O91" s="109" t="s">
        <v>95</v>
      </c>
      <c r="P91" s="197"/>
      <c r="Q91" s="197"/>
    </row>
    <row r="92" spans="2:17" ht="60.75" customHeight="1" x14ac:dyDescent="0.25">
      <c r="B92" s="190" t="s">
        <v>220</v>
      </c>
      <c r="C92" s="190" t="s">
        <v>95</v>
      </c>
      <c r="D92" s="190" t="s">
        <v>579</v>
      </c>
      <c r="E92" s="3">
        <v>32851697</v>
      </c>
      <c r="F92" s="190" t="s">
        <v>192</v>
      </c>
      <c r="G92" s="190" t="s">
        <v>313</v>
      </c>
      <c r="H92" s="3" t="s">
        <v>96</v>
      </c>
      <c r="I92" s="5" t="s">
        <v>96</v>
      </c>
      <c r="J92" s="190" t="s">
        <v>580</v>
      </c>
      <c r="K92" s="86" t="s">
        <v>581</v>
      </c>
      <c r="L92" s="86" t="s">
        <v>582</v>
      </c>
      <c r="M92" s="109" t="s">
        <v>95</v>
      </c>
      <c r="N92" s="109" t="s">
        <v>95</v>
      </c>
      <c r="O92" s="109" t="s">
        <v>95</v>
      </c>
      <c r="P92" s="197"/>
      <c r="Q92" s="197"/>
    </row>
    <row r="93" spans="2:17" ht="33.6" customHeight="1" x14ac:dyDescent="0.25">
      <c r="B93" s="190" t="s">
        <v>220</v>
      </c>
      <c r="C93" s="190" t="s">
        <v>95</v>
      </c>
      <c r="D93" s="190" t="s">
        <v>583</v>
      </c>
      <c r="E93" s="3">
        <v>32859201</v>
      </c>
      <c r="F93" s="3" t="s">
        <v>323</v>
      </c>
      <c r="G93" s="3" t="s">
        <v>117</v>
      </c>
      <c r="H93" s="3" t="s">
        <v>96</v>
      </c>
      <c r="I93" s="5" t="s">
        <v>96</v>
      </c>
      <c r="J93" s="1" t="s">
        <v>567</v>
      </c>
      <c r="K93" s="86" t="s">
        <v>573</v>
      </c>
      <c r="L93" s="86" t="s">
        <v>584</v>
      </c>
      <c r="M93" s="109" t="s">
        <v>95</v>
      </c>
      <c r="N93" s="109" t="s">
        <v>95</v>
      </c>
      <c r="O93" s="109" t="s">
        <v>95</v>
      </c>
      <c r="P93" s="463"/>
      <c r="Q93" s="463"/>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95</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45.75" customHeight="1" x14ac:dyDescent="0.25">
      <c r="A110" s="47">
        <v>1</v>
      </c>
      <c r="B110" s="102" t="s">
        <v>476</v>
      </c>
      <c r="C110" s="102" t="s">
        <v>476</v>
      </c>
      <c r="D110" s="102" t="s">
        <v>585</v>
      </c>
      <c r="E110" s="155"/>
      <c r="F110" s="105" t="s">
        <v>95</v>
      </c>
      <c r="G110" s="115"/>
      <c r="H110" s="105">
        <v>40198</v>
      </c>
      <c r="I110" s="105">
        <v>40513</v>
      </c>
      <c r="J110" s="105"/>
      <c r="K110" s="155">
        <f>(I110-H110)/30</f>
        <v>10.5</v>
      </c>
      <c r="L110" s="99"/>
      <c r="M110" s="155">
        <v>80</v>
      </c>
      <c r="N110" s="90"/>
      <c r="O110" s="27"/>
      <c r="P110" s="27"/>
      <c r="R110" s="100"/>
      <c r="S110" s="100"/>
      <c r="T110" s="100"/>
      <c r="U110" s="100"/>
      <c r="V110" s="100"/>
      <c r="W110" s="100"/>
      <c r="X110" s="100"/>
      <c r="Y110" s="100"/>
      <c r="Z110" s="100"/>
    </row>
    <row r="111" spans="1:26" s="101" customFormat="1" ht="165" x14ac:dyDescent="0.25">
      <c r="A111" s="47">
        <f>+A110+1</f>
        <v>2</v>
      </c>
      <c r="B111" s="102" t="s">
        <v>476</v>
      </c>
      <c r="C111" s="102" t="s">
        <v>476</v>
      </c>
      <c r="D111" s="102" t="s">
        <v>507</v>
      </c>
      <c r="E111" s="155"/>
      <c r="F111" s="98" t="s">
        <v>95</v>
      </c>
      <c r="G111" s="97"/>
      <c r="H111" s="105">
        <v>40548</v>
      </c>
      <c r="I111" s="105">
        <v>40907</v>
      </c>
      <c r="J111" s="99"/>
      <c r="K111" s="90">
        <f t="shared" ref="K111:K112" si="2">(I111-H111)/30</f>
        <v>11.966666666666667</v>
      </c>
      <c r="L111" s="99"/>
      <c r="M111" s="124">
        <v>50</v>
      </c>
      <c r="N111" s="90"/>
      <c r="O111" s="27"/>
      <c r="P111" s="27"/>
      <c r="Q111" s="116" t="s">
        <v>508</v>
      </c>
      <c r="R111" s="100"/>
      <c r="S111" s="100"/>
      <c r="T111" s="100"/>
      <c r="U111" s="100"/>
      <c r="V111" s="100"/>
      <c r="W111" s="100"/>
      <c r="X111" s="100"/>
      <c r="Y111" s="100"/>
      <c r="Z111" s="100"/>
    </row>
    <row r="112" spans="1:26" s="101" customFormat="1" x14ac:dyDescent="0.25">
      <c r="A112" s="47">
        <f t="shared" ref="A112:A117" si="3">+A111+1</f>
        <v>3</v>
      </c>
      <c r="B112" s="102"/>
      <c r="C112" s="102"/>
      <c r="D112" s="102"/>
      <c r="E112" s="155"/>
      <c r="F112" s="98"/>
      <c r="G112" s="97"/>
      <c r="H112" s="105"/>
      <c r="I112" s="105"/>
      <c r="J112" s="99"/>
      <c r="K112" s="155">
        <f t="shared" si="2"/>
        <v>0</v>
      </c>
      <c r="L112" s="99"/>
      <c r="M112" s="124"/>
      <c r="N112" s="90"/>
      <c r="O112" s="27"/>
      <c r="P112" s="27"/>
      <c r="Q112" s="116"/>
      <c r="R112" s="100"/>
      <c r="S112" s="100"/>
      <c r="T112" s="100"/>
      <c r="U112" s="100"/>
      <c r="V112" s="100"/>
      <c r="W112" s="100"/>
      <c r="X112" s="100"/>
      <c r="Y112" s="100"/>
      <c r="Z112" s="100"/>
    </row>
    <row r="113" spans="1:26" s="101" customFormat="1" x14ac:dyDescent="0.25">
      <c r="A113" s="47">
        <f t="shared" si="3"/>
        <v>4</v>
      </c>
      <c r="B113" s="102"/>
      <c r="C113" s="102"/>
      <c r="D113" s="102"/>
      <c r="E113" s="155"/>
      <c r="F113" s="98"/>
      <c r="G113" s="98"/>
      <c r="H113" s="105"/>
      <c r="I113" s="105"/>
      <c r="J113" s="99"/>
      <c r="K113" s="155"/>
      <c r="L113" s="99"/>
      <c r="M113" s="124"/>
      <c r="N113" s="90"/>
      <c r="O113" s="27"/>
      <c r="P113" s="27"/>
      <c r="Q113" s="116"/>
      <c r="R113" s="100"/>
      <c r="S113" s="100"/>
      <c r="T113" s="100"/>
      <c r="U113" s="100"/>
      <c r="V113" s="100"/>
      <c r="W113" s="100"/>
      <c r="X113" s="100"/>
      <c r="Y113" s="100"/>
      <c r="Z113" s="100"/>
    </row>
    <row r="114" spans="1:26" s="101" customFormat="1" x14ac:dyDescent="0.25">
      <c r="A114" s="47">
        <f t="shared" si="3"/>
        <v>5</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3"/>
        <v>6</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3"/>
        <v>7</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f t="shared" si="3"/>
        <v>8</v>
      </c>
      <c r="B117" s="102"/>
      <c r="C117" s="103"/>
      <c r="D117" s="102"/>
      <c r="E117" s="97"/>
      <c r="F117" s="98"/>
      <c r="G117" s="98"/>
      <c r="H117" s="98"/>
      <c r="I117" s="99"/>
      <c r="J117" s="99"/>
      <c r="K117" s="99"/>
      <c r="L117" s="99"/>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4">SUM(K110:K117)</f>
        <v>22.466666666666669</v>
      </c>
      <c r="L118" s="104">
        <f t="shared" si="4"/>
        <v>0</v>
      </c>
      <c r="M118" s="114">
        <f t="shared" si="4"/>
        <v>130</v>
      </c>
      <c r="N118" s="104">
        <f t="shared" si="4"/>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22.466666666666669</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v>0</v>
      </c>
      <c r="E124" s="467">
        <v>40</v>
      </c>
    </row>
    <row r="125" spans="1:26" x14ac:dyDescent="0.25">
      <c r="B125" s="67" t="s">
        <v>87</v>
      </c>
      <c r="C125" s="200">
        <v>30</v>
      </c>
      <c r="D125" s="193">
        <v>0</v>
      </c>
      <c r="E125" s="468"/>
    </row>
    <row r="126" spans="1:26" ht="15.75" thickBot="1" x14ac:dyDescent="0.3">
      <c r="B126" s="67" t="s">
        <v>88</v>
      </c>
      <c r="C126" s="72">
        <v>40</v>
      </c>
      <c r="D126" s="72">
        <v>40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76.5" customHeight="1" x14ac:dyDescent="0.25">
      <c r="B132" s="108"/>
      <c r="C132" s="108"/>
      <c r="D132" s="108"/>
      <c r="E132" s="108"/>
      <c r="F132" s="108"/>
      <c r="G132" s="108"/>
      <c r="H132" s="108"/>
      <c r="I132" s="108"/>
      <c r="J132" s="108" t="s">
        <v>482</v>
      </c>
      <c r="K132" s="108" t="s">
        <v>509</v>
      </c>
      <c r="L132" s="196" t="s">
        <v>484</v>
      </c>
      <c r="M132" s="108"/>
      <c r="N132" s="108"/>
      <c r="O132" s="108"/>
      <c r="P132" s="194"/>
      <c r="Q132" s="196"/>
    </row>
    <row r="133" spans="2:17" ht="60.75" customHeight="1" x14ac:dyDescent="0.25">
      <c r="B133" s="190" t="s">
        <v>510</v>
      </c>
      <c r="C133" s="190" t="s">
        <v>95</v>
      </c>
      <c r="D133" s="190" t="s">
        <v>586</v>
      </c>
      <c r="E133" s="3">
        <v>22485238</v>
      </c>
      <c r="F133" s="190" t="s">
        <v>323</v>
      </c>
      <c r="G133" s="190" t="s">
        <v>313</v>
      </c>
      <c r="H133" s="3" t="s">
        <v>96</v>
      </c>
      <c r="I133" s="5" t="s">
        <v>96</v>
      </c>
      <c r="J133" s="190" t="s">
        <v>587</v>
      </c>
      <c r="K133" s="86" t="s">
        <v>588</v>
      </c>
      <c r="L133" s="86" t="s">
        <v>589</v>
      </c>
      <c r="M133" s="109" t="s">
        <v>95</v>
      </c>
      <c r="N133" s="109" t="s">
        <v>95</v>
      </c>
      <c r="O133" s="109" t="s">
        <v>95</v>
      </c>
      <c r="P133" s="116"/>
      <c r="Q133" s="197"/>
    </row>
    <row r="134" spans="2:17" ht="60.75" customHeight="1" x14ac:dyDescent="0.25">
      <c r="B134" s="190" t="s">
        <v>92</v>
      </c>
      <c r="C134" s="190" t="s">
        <v>95</v>
      </c>
      <c r="D134" s="190" t="s">
        <v>590</v>
      </c>
      <c r="E134" s="3">
        <v>32848904</v>
      </c>
      <c r="F134" s="190" t="s">
        <v>290</v>
      </c>
      <c r="G134" s="190" t="s">
        <v>304</v>
      </c>
      <c r="H134" s="3" t="s">
        <v>96</v>
      </c>
      <c r="I134" s="5" t="s">
        <v>96</v>
      </c>
      <c r="J134" s="190" t="s">
        <v>591</v>
      </c>
      <c r="K134" s="86" t="s">
        <v>592</v>
      </c>
      <c r="L134" s="86" t="s">
        <v>593</v>
      </c>
      <c r="M134" s="109" t="s">
        <v>95</v>
      </c>
      <c r="N134" s="109" t="s">
        <v>95</v>
      </c>
      <c r="O134" s="109" t="s">
        <v>95</v>
      </c>
      <c r="P134" s="461"/>
      <c r="Q134" s="462"/>
    </row>
    <row r="135" spans="2:17" ht="33.6" customHeight="1" x14ac:dyDescent="0.25">
      <c r="B135" s="190" t="s">
        <v>93</v>
      </c>
      <c r="C135" s="190" t="s">
        <v>95</v>
      </c>
      <c r="D135" s="190" t="s">
        <v>594</v>
      </c>
      <c r="E135" s="3">
        <v>32854773</v>
      </c>
      <c r="F135" s="3" t="s">
        <v>561</v>
      </c>
      <c r="G135" s="190" t="s">
        <v>117</v>
      </c>
      <c r="H135" s="3" t="s">
        <v>96</v>
      </c>
      <c r="I135" s="5" t="s">
        <v>96</v>
      </c>
      <c r="J135" s="1"/>
      <c r="K135" s="85"/>
      <c r="L135" s="85"/>
      <c r="M135" s="109" t="s">
        <v>95</v>
      </c>
      <c r="N135" s="109" t="s">
        <v>95</v>
      </c>
      <c r="O135" s="109" t="s">
        <v>95</v>
      </c>
      <c r="P135" s="463"/>
      <c r="Q135" s="463"/>
    </row>
    <row r="138" spans="2:17" ht="15.75" thickBot="1" x14ac:dyDescent="0.3"/>
    <row r="139" spans="2:17" ht="54" customHeight="1" x14ac:dyDescent="0.25">
      <c r="B139" s="112" t="s">
        <v>33</v>
      </c>
      <c r="C139" s="112" t="s">
        <v>47</v>
      </c>
      <c r="D139" s="108" t="s">
        <v>48</v>
      </c>
      <c r="E139" s="112" t="s">
        <v>49</v>
      </c>
      <c r="F139" s="77" t="s">
        <v>54</v>
      </c>
      <c r="G139" s="82"/>
    </row>
    <row r="140" spans="2:17" ht="120.75" customHeight="1" x14ac:dyDescent="0.2">
      <c r="B140" s="470" t="s">
        <v>51</v>
      </c>
      <c r="C140" s="6" t="s">
        <v>89</v>
      </c>
      <c r="D140" s="193">
        <v>25</v>
      </c>
      <c r="E140" s="193">
        <v>25</v>
      </c>
      <c r="F140" s="471">
        <f>E140+E141+E142</f>
        <v>60</v>
      </c>
      <c r="G140" s="83"/>
    </row>
    <row r="141" spans="2:17" ht="76.150000000000006" customHeight="1" x14ac:dyDescent="0.2">
      <c r="B141" s="470"/>
      <c r="C141" s="6" t="s">
        <v>90</v>
      </c>
      <c r="D141" s="197">
        <v>25</v>
      </c>
      <c r="E141" s="193">
        <v>25</v>
      </c>
      <c r="F141" s="472"/>
      <c r="G141" s="83"/>
    </row>
    <row r="142" spans="2:17" ht="69" customHeight="1" x14ac:dyDescent="0.2">
      <c r="B142" s="470"/>
      <c r="C142" s="6" t="s">
        <v>91</v>
      </c>
      <c r="D142" s="193">
        <v>10</v>
      </c>
      <c r="E142" s="193">
        <v>10</v>
      </c>
      <c r="F142" s="473"/>
      <c r="G142" s="83"/>
    </row>
    <row r="143" spans="2:17" x14ac:dyDescent="0.25">
      <c r="C143" s="92"/>
    </row>
    <row r="146" spans="2:5" x14ac:dyDescent="0.25">
      <c r="B146" s="110" t="s">
        <v>55</v>
      </c>
    </row>
    <row r="149" spans="2:5" x14ac:dyDescent="0.25">
      <c r="B149" s="113" t="s">
        <v>33</v>
      </c>
      <c r="C149" s="113" t="s">
        <v>56</v>
      </c>
      <c r="D149" s="112" t="s">
        <v>49</v>
      </c>
      <c r="E149" s="112" t="s">
        <v>16</v>
      </c>
    </row>
    <row r="150" spans="2:5" ht="28.5" x14ac:dyDescent="0.25">
      <c r="B150" s="93" t="s">
        <v>57</v>
      </c>
      <c r="C150" s="94">
        <v>40</v>
      </c>
      <c r="D150" s="193">
        <v>40</v>
      </c>
      <c r="E150" s="446">
        <v>100</v>
      </c>
    </row>
    <row r="151" spans="2:5" ht="42.75" x14ac:dyDescent="0.25">
      <c r="B151" s="93" t="s">
        <v>58</v>
      </c>
      <c r="C151" s="94">
        <v>60</v>
      </c>
      <c r="D151" s="193">
        <v>60</v>
      </c>
      <c r="E151" s="447"/>
    </row>
  </sheetData>
  <mergeCells count="43">
    <mergeCell ref="P135:Q135"/>
    <mergeCell ref="B140:B142"/>
    <mergeCell ref="F140:F142"/>
    <mergeCell ref="E150:E151"/>
    <mergeCell ref="B106:N106"/>
    <mergeCell ref="E124:E126"/>
    <mergeCell ref="B129:N129"/>
    <mergeCell ref="J131:L131"/>
    <mergeCell ref="P131:Q131"/>
    <mergeCell ref="P134:Q134"/>
    <mergeCell ref="B103:P103"/>
    <mergeCell ref="O72:P72"/>
    <mergeCell ref="O73:P73"/>
    <mergeCell ref="O74:P74"/>
    <mergeCell ref="O75:P75"/>
    <mergeCell ref="B81:N81"/>
    <mergeCell ref="J86:L86"/>
    <mergeCell ref="P86:Q86"/>
    <mergeCell ref="P89:Q89"/>
    <mergeCell ref="P93:Q93"/>
    <mergeCell ref="B96:N96"/>
    <mergeCell ref="D99:E99"/>
    <mergeCell ref="D100:E100"/>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topLeftCell="D133"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2" width="21.5703125" style="9" customWidth="1"/>
    <col min="13"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744</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47</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47</v>
      </c>
      <c r="E15" s="36">
        <v>272073800</v>
      </c>
      <c r="F15" s="212">
        <v>100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272073800</v>
      </c>
      <c r="F22" s="212">
        <f>SUM(F15:F21)</f>
        <v>100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80</v>
      </c>
      <c r="D24" s="42"/>
      <c r="E24" s="45">
        <f>E22</f>
        <v>272073800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v>90</v>
      </c>
      <c r="F40" s="92"/>
      <c r="G40" s="92"/>
      <c r="H40" s="92"/>
      <c r="I40" s="95"/>
      <c r="J40" s="95"/>
      <c r="K40" s="95"/>
      <c r="L40" s="95"/>
      <c r="M40" s="95"/>
      <c r="N40" s="96"/>
    </row>
    <row r="41" spans="1:17" ht="42.75" x14ac:dyDescent="0.25">
      <c r="A41" s="87"/>
      <c r="B41" s="93" t="s">
        <v>103</v>
      </c>
      <c r="C41" s="94">
        <v>60</v>
      </c>
      <c r="D41" s="193">
        <v>50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75" x14ac:dyDescent="0.25">
      <c r="A49" s="47">
        <v>1</v>
      </c>
      <c r="B49" s="102" t="s">
        <v>744</v>
      </c>
      <c r="C49" s="102" t="s">
        <v>744</v>
      </c>
      <c r="D49" s="102" t="s">
        <v>189</v>
      </c>
      <c r="E49" s="124">
        <v>298</v>
      </c>
      <c r="F49" s="98" t="s">
        <v>95</v>
      </c>
      <c r="G49" s="115"/>
      <c r="H49" s="105">
        <v>41551</v>
      </c>
      <c r="I49" s="105">
        <v>41912</v>
      </c>
      <c r="J49" s="155" t="s">
        <v>96</v>
      </c>
      <c r="K49" s="231">
        <f>(I49-H49)/30</f>
        <v>12.033333333333333</v>
      </c>
      <c r="L49" s="99"/>
      <c r="M49" s="155">
        <v>100</v>
      </c>
      <c r="N49" s="155"/>
      <c r="O49" s="27"/>
      <c r="P49" s="27"/>
      <c r="Q49" s="116" t="s">
        <v>745</v>
      </c>
      <c r="R49" s="100"/>
      <c r="S49" s="100"/>
      <c r="T49" s="100"/>
      <c r="U49" s="100"/>
      <c r="V49" s="100"/>
      <c r="W49" s="100"/>
      <c r="X49" s="100"/>
      <c r="Y49" s="100"/>
      <c r="Z49" s="100"/>
    </row>
    <row r="50" spans="1:26" s="101" customFormat="1" ht="30" x14ac:dyDescent="0.25">
      <c r="A50" s="47"/>
      <c r="B50" s="102" t="s">
        <v>744</v>
      </c>
      <c r="C50" s="102" t="s">
        <v>744</v>
      </c>
      <c r="D50" s="102" t="s">
        <v>260</v>
      </c>
      <c r="E50" s="124">
        <v>2130580</v>
      </c>
      <c r="F50" s="98" t="s">
        <v>95</v>
      </c>
      <c r="G50" s="115"/>
      <c r="H50" s="105">
        <v>40983</v>
      </c>
      <c r="I50" s="105">
        <v>41453</v>
      </c>
      <c r="J50" s="155" t="s">
        <v>96</v>
      </c>
      <c r="K50" s="231">
        <f>(I50-H50)/30</f>
        <v>15.666666666666666</v>
      </c>
      <c r="L50" s="99"/>
      <c r="M50" s="155">
        <v>100</v>
      </c>
      <c r="N50" s="155"/>
      <c r="O50" s="27"/>
      <c r="P50" s="27"/>
      <c r="Q50" s="116"/>
      <c r="R50" s="100"/>
      <c r="S50" s="100"/>
      <c r="T50" s="100"/>
      <c r="U50" s="100"/>
      <c r="V50" s="100"/>
      <c r="W50" s="100"/>
      <c r="X50" s="100"/>
      <c r="Y50" s="100"/>
      <c r="Z50" s="100"/>
    </row>
    <row r="51" spans="1:26" s="101" customFormat="1" x14ac:dyDescent="0.25">
      <c r="A51" s="47">
        <f t="shared" ref="A51:A56" si="0">+A50+1</f>
        <v>1</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2</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3</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4</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5</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6</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27.7</v>
      </c>
      <c r="L57" s="104">
        <f t="shared" si="1"/>
        <v>0</v>
      </c>
      <c r="M57" s="114">
        <f t="shared" si="1"/>
        <v>200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27.7</v>
      </c>
      <c r="D61" s="58" t="s">
        <v>110</v>
      </c>
      <c r="E61" s="200"/>
      <c r="F61" s="32"/>
      <c r="G61" s="32"/>
      <c r="H61" s="32"/>
      <c r="I61" s="32"/>
      <c r="J61" s="32"/>
      <c r="K61" s="32"/>
      <c r="L61" s="32"/>
      <c r="M61" s="32"/>
    </row>
    <row r="62" spans="1:26" s="30" customFormat="1" ht="30" customHeight="1" x14ac:dyDescent="0.25">
      <c r="B62" s="59" t="s">
        <v>25</v>
      </c>
      <c r="C62" s="60">
        <f>+M57</f>
        <v>200</v>
      </c>
      <c r="D62" s="58" t="s">
        <v>110</v>
      </c>
      <c r="E62" s="200"/>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746</v>
      </c>
      <c r="C69" s="190" t="s">
        <v>114</v>
      </c>
      <c r="D69" s="190" t="s">
        <v>747</v>
      </c>
      <c r="E69" s="190">
        <v>100</v>
      </c>
      <c r="F69" s="190" t="s">
        <v>95</v>
      </c>
      <c r="G69" s="190"/>
      <c r="H69" s="190"/>
      <c r="I69" s="190"/>
      <c r="J69" s="190" t="s">
        <v>95</v>
      </c>
      <c r="K69" s="190" t="s">
        <v>95</v>
      </c>
      <c r="L69" s="190" t="s">
        <v>95</v>
      </c>
      <c r="M69" s="190" t="s">
        <v>95</v>
      </c>
      <c r="N69" s="190" t="s">
        <v>95</v>
      </c>
      <c r="O69" s="460"/>
      <c r="P69" s="460"/>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409.5" customHeight="1" x14ac:dyDescent="0.25">
      <c r="B87" s="190" t="s">
        <v>160</v>
      </c>
      <c r="C87" s="190" t="s">
        <v>95</v>
      </c>
      <c r="D87" s="190" t="s">
        <v>748</v>
      </c>
      <c r="E87" s="190">
        <v>32614198</v>
      </c>
      <c r="F87" s="190" t="s">
        <v>363</v>
      </c>
      <c r="G87" s="190" t="s">
        <v>313</v>
      </c>
      <c r="H87" s="232" t="s">
        <v>749</v>
      </c>
      <c r="I87" s="86"/>
      <c r="J87" s="190" t="s">
        <v>750</v>
      </c>
      <c r="K87" s="86" t="s">
        <v>751</v>
      </c>
      <c r="L87" s="233" t="s">
        <v>752</v>
      </c>
      <c r="M87" s="69" t="s">
        <v>95</v>
      </c>
      <c r="N87" s="69" t="s">
        <v>95</v>
      </c>
      <c r="O87" s="69" t="s">
        <v>95</v>
      </c>
      <c r="P87" s="460"/>
      <c r="Q87" s="460"/>
    </row>
    <row r="88" spans="2:17" ht="372" customHeight="1" x14ac:dyDescent="0.25">
      <c r="B88" s="190" t="s">
        <v>220</v>
      </c>
      <c r="C88" s="190" t="s">
        <v>95</v>
      </c>
      <c r="D88" s="190" t="s">
        <v>753</v>
      </c>
      <c r="E88" s="190">
        <v>1045679583</v>
      </c>
      <c r="F88" s="190" t="s">
        <v>363</v>
      </c>
      <c r="G88" s="190" t="s">
        <v>117</v>
      </c>
      <c r="H88" s="219">
        <v>40571</v>
      </c>
      <c r="I88" s="86"/>
      <c r="J88" s="190" t="s">
        <v>754</v>
      </c>
      <c r="K88" s="86" t="s">
        <v>755</v>
      </c>
      <c r="L88" s="233" t="s">
        <v>756</v>
      </c>
      <c r="M88" s="109" t="s">
        <v>95</v>
      </c>
      <c r="N88" s="109" t="s">
        <v>95</v>
      </c>
      <c r="O88" s="109" t="s">
        <v>95</v>
      </c>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44.25" customHeight="1" x14ac:dyDescent="0.25">
      <c r="A105" s="47">
        <v>1</v>
      </c>
      <c r="B105" s="102" t="s">
        <v>744</v>
      </c>
      <c r="C105" s="102" t="s">
        <v>744</v>
      </c>
      <c r="D105" s="102" t="s">
        <v>260</v>
      </c>
      <c r="E105" s="155">
        <v>2121413</v>
      </c>
      <c r="F105" s="105" t="s">
        <v>95</v>
      </c>
      <c r="G105" s="115"/>
      <c r="H105" s="105">
        <v>41046</v>
      </c>
      <c r="I105" s="105">
        <v>41165</v>
      </c>
      <c r="J105" s="105" t="s">
        <v>96</v>
      </c>
      <c r="K105" s="155"/>
      <c r="L105" s="155">
        <f>(I105-H105)/30</f>
        <v>3.9666666666666668</v>
      </c>
      <c r="M105" s="155">
        <v>100</v>
      </c>
      <c r="N105" s="90"/>
      <c r="O105" s="27"/>
      <c r="P105" s="27"/>
      <c r="R105" s="100"/>
      <c r="S105" s="100"/>
      <c r="T105" s="100"/>
      <c r="U105" s="100"/>
      <c r="V105" s="100"/>
      <c r="W105" s="100"/>
      <c r="X105" s="100"/>
      <c r="Y105" s="100"/>
      <c r="Z105" s="100"/>
    </row>
    <row r="106" spans="1:26" s="101" customFormat="1" ht="30" x14ac:dyDescent="0.25">
      <c r="A106" s="47">
        <f>+A105+1</f>
        <v>2</v>
      </c>
      <c r="B106" s="102" t="s">
        <v>744</v>
      </c>
      <c r="C106" s="102" t="s">
        <v>744</v>
      </c>
      <c r="D106" s="102" t="s">
        <v>260</v>
      </c>
      <c r="E106" s="155">
        <v>2122847</v>
      </c>
      <c r="F106" s="98" t="s">
        <v>95</v>
      </c>
      <c r="G106" s="97"/>
      <c r="H106" s="105">
        <v>41173</v>
      </c>
      <c r="I106" s="105">
        <v>41258</v>
      </c>
      <c r="J106" s="99" t="s">
        <v>96</v>
      </c>
      <c r="K106" s="155"/>
      <c r="L106" s="155">
        <f t="shared" ref="L106:L110" si="2">(I106-H106)/30</f>
        <v>2.8333333333333335</v>
      </c>
      <c r="M106" s="124">
        <v>100</v>
      </c>
      <c r="N106" s="90"/>
      <c r="O106" s="27"/>
      <c r="P106" s="27"/>
      <c r="Q106" s="116"/>
      <c r="R106" s="100"/>
      <c r="S106" s="100"/>
      <c r="T106" s="100"/>
      <c r="U106" s="100"/>
      <c r="V106" s="100"/>
      <c r="W106" s="100"/>
      <c r="X106" s="100"/>
      <c r="Y106" s="100"/>
      <c r="Z106" s="100"/>
    </row>
    <row r="107" spans="1:26" s="101" customFormat="1" ht="30" x14ac:dyDescent="0.25">
      <c r="A107" s="47">
        <f t="shared" ref="A107:A112" si="3">+A106+1</f>
        <v>3</v>
      </c>
      <c r="B107" s="102" t="s">
        <v>744</v>
      </c>
      <c r="C107" s="102" t="s">
        <v>744</v>
      </c>
      <c r="D107" s="102" t="s">
        <v>757</v>
      </c>
      <c r="E107" s="155" t="s">
        <v>758</v>
      </c>
      <c r="F107" s="98" t="s">
        <v>95</v>
      </c>
      <c r="G107" s="97"/>
      <c r="H107" s="105">
        <v>40273</v>
      </c>
      <c r="I107" s="105">
        <v>40512</v>
      </c>
      <c r="J107" s="99" t="s">
        <v>96</v>
      </c>
      <c r="K107" s="155"/>
      <c r="L107" s="155">
        <f t="shared" si="2"/>
        <v>7.9666666666666668</v>
      </c>
      <c r="M107" s="124">
        <v>146</v>
      </c>
      <c r="N107" s="90"/>
      <c r="O107" s="27"/>
      <c r="P107" s="27"/>
      <c r="Q107" s="116"/>
      <c r="R107" s="100"/>
      <c r="S107" s="100"/>
      <c r="T107" s="100"/>
      <c r="U107" s="100"/>
      <c r="V107" s="100"/>
      <c r="W107" s="100"/>
      <c r="X107" s="100"/>
      <c r="Y107" s="100"/>
      <c r="Z107" s="100"/>
    </row>
    <row r="108" spans="1:26" s="101" customFormat="1" ht="30" x14ac:dyDescent="0.25">
      <c r="A108" s="47">
        <f t="shared" si="3"/>
        <v>4</v>
      </c>
      <c r="B108" s="102" t="s">
        <v>744</v>
      </c>
      <c r="C108" s="102" t="s">
        <v>744</v>
      </c>
      <c r="D108" s="102" t="s">
        <v>757</v>
      </c>
      <c r="E108" s="155" t="s">
        <v>759</v>
      </c>
      <c r="F108" s="98" t="s">
        <v>95</v>
      </c>
      <c r="G108" s="98"/>
      <c r="H108" s="105">
        <v>40585</v>
      </c>
      <c r="I108" s="105">
        <v>41243</v>
      </c>
      <c r="J108" s="99" t="s">
        <v>96</v>
      </c>
      <c r="K108" s="155"/>
      <c r="L108" s="155">
        <f t="shared" si="2"/>
        <v>21.933333333333334</v>
      </c>
      <c r="M108" s="124">
        <v>248</v>
      </c>
      <c r="N108" s="90"/>
      <c r="O108" s="27"/>
      <c r="P108" s="27"/>
      <c r="Q108" s="116"/>
      <c r="R108" s="100"/>
      <c r="S108" s="100"/>
      <c r="T108" s="100"/>
      <c r="U108" s="100"/>
      <c r="V108" s="100"/>
      <c r="W108" s="100"/>
      <c r="X108" s="100"/>
      <c r="Y108" s="100"/>
      <c r="Z108" s="100"/>
    </row>
    <row r="109" spans="1:26" s="101" customFormat="1" ht="30" x14ac:dyDescent="0.25">
      <c r="A109" s="47">
        <f t="shared" si="3"/>
        <v>5</v>
      </c>
      <c r="B109" s="102" t="s">
        <v>744</v>
      </c>
      <c r="C109" s="103" t="s">
        <v>744</v>
      </c>
      <c r="D109" s="102" t="s">
        <v>757</v>
      </c>
      <c r="E109" s="115" t="s">
        <v>760</v>
      </c>
      <c r="F109" s="98" t="s">
        <v>95</v>
      </c>
      <c r="G109" s="98"/>
      <c r="H109" s="105">
        <v>40968</v>
      </c>
      <c r="I109" s="105">
        <v>41243</v>
      </c>
      <c r="J109" s="99" t="s">
        <v>96</v>
      </c>
      <c r="K109" s="99"/>
      <c r="L109" s="155">
        <f t="shared" si="2"/>
        <v>9.1666666666666661</v>
      </c>
      <c r="M109" s="155">
        <v>248</v>
      </c>
      <c r="N109" s="90"/>
      <c r="O109" s="27"/>
      <c r="P109" s="27"/>
      <c r="Q109" s="116"/>
      <c r="R109" s="100"/>
      <c r="S109" s="100"/>
      <c r="T109" s="100"/>
      <c r="U109" s="100"/>
      <c r="V109" s="100"/>
      <c r="W109" s="100"/>
      <c r="X109" s="100"/>
      <c r="Y109" s="100"/>
      <c r="Z109" s="100"/>
    </row>
    <row r="110" spans="1:26" s="101" customFormat="1" ht="30" x14ac:dyDescent="0.25">
      <c r="A110" s="47">
        <f t="shared" si="3"/>
        <v>6</v>
      </c>
      <c r="B110" s="102" t="s">
        <v>744</v>
      </c>
      <c r="C110" s="103" t="s">
        <v>744</v>
      </c>
      <c r="D110" s="102" t="s">
        <v>757</v>
      </c>
      <c r="E110" s="97" t="s">
        <v>761</v>
      </c>
      <c r="F110" s="98" t="s">
        <v>95</v>
      </c>
      <c r="G110" s="98"/>
      <c r="H110" s="105">
        <v>41333</v>
      </c>
      <c r="I110" s="105">
        <v>41608</v>
      </c>
      <c r="J110" s="99" t="s">
        <v>96</v>
      </c>
      <c r="K110" s="99"/>
      <c r="L110" s="155">
        <f t="shared" si="2"/>
        <v>9.1666666666666661</v>
      </c>
      <c r="M110" s="155">
        <v>248</v>
      </c>
      <c r="N110" s="90"/>
      <c r="O110" s="27"/>
      <c r="P110" s="27"/>
      <c r="Q110" s="116"/>
      <c r="R110" s="100"/>
      <c r="S110" s="100"/>
      <c r="T110" s="100"/>
      <c r="U110" s="100"/>
      <c r="V110" s="100"/>
      <c r="W110" s="100"/>
      <c r="X110" s="100"/>
      <c r="Y110" s="100"/>
      <c r="Z110" s="100"/>
    </row>
    <row r="111" spans="1:26" s="101" customFormat="1" x14ac:dyDescent="0.25">
      <c r="A111" s="47">
        <f t="shared" si="3"/>
        <v>7</v>
      </c>
      <c r="B111" s="102"/>
      <c r="C111" s="103"/>
      <c r="D111" s="102"/>
      <c r="E111" s="97"/>
      <c r="F111" s="98"/>
      <c r="G111" s="98"/>
      <c r="H111" s="98"/>
      <c r="I111" s="99"/>
      <c r="J111" s="99"/>
      <c r="K111" s="99"/>
      <c r="L111" s="155"/>
      <c r="M111" s="90"/>
      <c r="N111" s="90"/>
      <c r="O111" s="27"/>
      <c r="P111" s="27"/>
      <c r="Q111" s="116"/>
      <c r="R111" s="100"/>
      <c r="S111" s="100"/>
      <c r="T111" s="100"/>
      <c r="U111" s="100"/>
      <c r="V111" s="100"/>
      <c r="W111" s="100"/>
      <c r="X111" s="100"/>
      <c r="Y111" s="100"/>
      <c r="Z111" s="100"/>
    </row>
    <row r="112" spans="1:26" s="101" customFormat="1" x14ac:dyDescent="0.25">
      <c r="A112" s="47">
        <f t="shared" si="3"/>
        <v>8</v>
      </c>
      <c r="B112" s="102"/>
      <c r="C112" s="103"/>
      <c r="D112" s="102"/>
      <c r="E112" s="97"/>
      <c r="F112" s="98"/>
      <c r="G112" s="98"/>
      <c r="H112" s="98"/>
      <c r="I112" s="99"/>
      <c r="J112" s="99"/>
      <c r="K112" s="99"/>
      <c r="L112" s="155"/>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4">SUM(K105:K112)</f>
        <v>0</v>
      </c>
      <c r="L113" s="104">
        <f t="shared" si="4"/>
        <v>55.033333333333331</v>
      </c>
      <c r="M113" s="114">
        <f t="shared" si="4"/>
        <v>1090</v>
      </c>
      <c r="N113" s="104">
        <f t="shared" si="4"/>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40</v>
      </c>
    </row>
    <row r="120" spans="1:17" x14ac:dyDescent="0.25">
      <c r="B120" s="67" t="s">
        <v>87</v>
      </c>
      <c r="C120" s="200">
        <v>30</v>
      </c>
      <c r="D120" s="193">
        <v>0</v>
      </c>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95</v>
      </c>
      <c r="D127" s="190" t="s">
        <v>762</v>
      </c>
      <c r="E127" s="3">
        <v>32814149</v>
      </c>
      <c r="F127" s="190" t="s">
        <v>763</v>
      </c>
      <c r="G127" s="190" t="s">
        <v>764</v>
      </c>
      <c r="H127" s="125">
        <v>32079</v>
      </c>
      <c r="I127" s="5" t="s">
        <v>96</v>
      </c>
      <c r="J127" s="190" t="s">
        <v>765</v>
      </c>
      <c r="K127" s="86" t="s">
        <v>766</v>
      </c>
      <c r="L127" s="86" t="s">
        <v>767</v>
      </c>
      <c r="M127" s="109" t="s">
        <v>95</v>
      </c>
      <c r="N127" s="109" t="s">
        <v>95</v>
      </c>
      <c r="O127" s="109" t="s">
        <v>95</v>
      </c>
      <c r="P127" s="116"/>
      <c r="Q127" s="197"/>
    </row>
    <row r="128" spans="1:17" ht="60.75" customHeight="1" x14ac:dyDescent="0.25">
      <c r="B128" s="190" t="s">
        <v>768</v>
      </c>
      <c r="C128" s="190" t="s">
        <v>95</v>
      </c>
      <c r="D128" s="190" t="s">
        <v>769</v>
      </c>
      <c r="E128" s="3">
        <v>32856189</v>
      </c>
      <c r="F128" s="190" t="s">
        <v>770</v>
      </c>
      <c r="G128" s="190" t="s">
        <v>116</v>
      </c>
      <c r="H128" s="125">
        <v>39953</v>
      </c>
      <c r="I128" s="5" t="s">
        <v>96</v>
      </c>
      <c r="J128" s="190" t="s">
        <v>771</v>
      </c>
      <c r="K128" s="86" t="s">
        <v>772</v>
      </c>
      <c r="L128" s="86" t="s">
        <v>773</v>
      </c>
      <c r="M128" s="109" t="s">
        <v>95</v>
      </c>
      <c r="N128" s="109" t="s">
        <v>95</v>
      </c>
      <c r="O128" s="109" t="s">
        <v>95</v>
      </c>
      <c r="P128" s="226"/>
      <c r="Q128" s="192"/>
    </row>
    <row r="129" spans="2:17" ht="121.5" customHeight="1" x14ac:dyDescent="0.25">
      <c r="B129" s="190" t="s">
        <v>92</v>
      </c>
      <c r="C129" s="190" t="s">
        <v>95</v>
      </c>
      <c r="D129" s="190" t="s">
        <v>774</v>
      </c>
      <c r="E129" s="3">
        <v>33197350</v>
      </c>
      <c r="F129" s="190" t="s">
        <v>323</v>
      </c>
      <c r="G129" s="190" t="s">
        <v>244</v>
      </c>
      <c r="H129" s="125">
        <v>31765</v>
      </c>
      <c r="I129" s="5" t="s">
        <v>96</v>
      </c>
      <c r="J129" s="190" t="s">
        <v>775</v>
      </c>
      <c r="K129" s="86" t="s">
        <v>776</v>
      </c>
      <c r="L129" s="86" t="s">
        <v>777</v>
      </c>
      <c r="M129" s="109" t="s">
        <v>95</v>
      </c>
      <c r="N129" s="109" t="s">
        <v>95</v>
      </c>
      <c r="O129" s="109" t="s">
        <v>95</v>
      </c>
      <c r="P129" s="461"/>
      <c r="Q129" s="462"/>
    </row>
    <row r="130" spans="2:17" ht="33.6" customHeight="1" x14ac:dyDescent="0.25">
      <c r="B130" s="190" t="s">
        <v>93</v>
      </c>
      <c r="C130" s="190" t="s">
        <v>95</v>
      </c>
      <c r="D130" s="190"/>
      <c r="E130" s="3"/>
      <c r="F130" s="3"/>
      <c r="G130" s="190"/>
      <c r="H130" s="3"/>
      <c r="I130" s="5"/>
      <c r="J130" s="190"/>
      <c r="K130" s="86"/>
      <c r="L130" s="86"/>
      <c r="M130" s="109"/>
      <c r="N130" s="109"/>
      <c r="O130" s="109"/>
      <c r="P130" s="463"/>
      <c r="Q130" s="463"/>
    </row>
    <row r="133" spans="2:17" ht="15.75" thickBot="1" x14ac:dyDescent="0.3"/>
    <row r="134" spans="2:17" ht="54" customHeight="1" x14ac:dyDescent="0.25">
      <c r="B134" s="112" t="s">
        <v>33</v>
      </c>
      <c r="C134" s="112" t="s">
        <v>47</v>
      </c>
      <c r="D134" s="108" t="s">
        <v>48</v>
      </c>
      <c r="E134" s="112" t="s">
        <v>49</v>
      </c>
      <c r="F134" s="77" t="s">
        <v>54</v>
      </c>
      <c r="G134" s="82"/>
    </row>
    <row r="135" spans="2:17" ht="120.75" customHeight="1" x14ac:dyDescent="0.2">
      <c r="B135" s="470" t="s">
        <v>51</v>
      </c>
      <c r="C135" s="6" t="s">
        <v>89</v>
      </c>
      <c r="D135" s="193">
        <v>25</v>
      </c>
      <c r="E135" s="193">
        <v>25</v>
      </c>
      <c r="F135" s="471">
        <f>E135+E136+E137</f>
        <v>50</v>
      </c>
      <c r="G135" s="83"/>
    </row>
    <row r="136" spans="2:17" ht="76.150000000000006" customHeight="1" x14ac:dyDescent="0.2">
      <c r="B136" s="470"/>
      <c r="C136" s="6" t="s">
        <v>90</v>
      </c>
      <c r="D136" s="197">
        <v>25</v>
      </c>
      <c r="E136" s="193">
        <v>25</v>
      </c>
      <c r="F136" s="472"/>
      <c r="G136" s="83"/>
    </row>
    <row r="137" spans="2:17" ht="69" customHeight="1" x14ac:dyDescent="0.2">
      <c r="B137" s="470"/>
      <c r="C137" s="6" t="s">
        <v>91</v>
      </c>
      <c r="D137" s="193">
        <v>10</v>
      </c>
      <c r="E137" s="193">
        <v>0</v>
      </c>
      <c r="F137" s="473"/>
      <c r="G137" s="83"/>
    </row>
    <row r="138" spans="2:17" x14ac:dyDescent="0.25">
      <c r="C138" s="92"/>
    </row>
    <row r="141" spans="2:17" x14ac:dyDescent="0.25">
      <c r="B141" s="110" t="s">
        <v>55</v>
      </c>
    </row>
    <row r="144" spans="2:17" x14ac:dyDescent="0.25">
      <c r="B144" s="113" t="s">
        <v>33</v>
      </c>
      <c r="C144" s="113" t="s">
        <v>56</v>
      </c>
      <c r="D144" s="112" t="s">
        <v>49</v>
      </c>
      <c r="E144" s="112" t="s">
        <v>16</v>
      </c>
    </row>
    <row r="145" spans="2:5" ht="28.5" x14ac:dyDescent="0.25">
      <c r="B145" s="93" t="s">
        <v>57</v>
      </c>
      <c r="C145" s="94">
        <v>40</v>
      </c>
      <c r="D145" s="193">
        <v>40</v>
      </c>
      <c r="E145" s="446">
        <v>90</v>
      </c>
    </row>
    <row r="146" spans="2:5" ht="42.75" x14ac:dyDescent="0.25">
      <c r="B146" s="93" t="s">
        <v>58</v>
      </c>
      <c r="C146" s="94">
        <v>60</v>
      </c>
      <c r="D146" s="193">
        <v>50</v>
      </c>
      <c r="E146" s="447"/>
    </row>
  </sheetData>
  <mergeCells count="43">
    <mergeCell ref="P130:Q130"/>
    <mergeCell ref="B135:B137"/>
    <mergeCell ref="F135:F137"/>
    <mergeCell ref="E145:E146"/>
    <mergeCell ref="B101:N101"/>
    <mergeCell ref="E119:E121"/>
    <mergeCell ref="B124:N124"/>
    <mergeCell ref="J126:L126"/>
    <mergeCell ref="P126:Q126"/>
    <mergeCell ref="P129:Q129"/>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33"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878</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30</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30</v>
      </c>
      <c r="E15" s="36">
        <v>816221400</v>
      </c>
      <c r="F15" s="212">
        <v>300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816221400</v>
      </c>
      <c r="F22" s="212">
        <f>SUM(F15:F21)</f>
        <v>300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240</v>
      </c>
      <c r="D24" s="42"/>
      <c r="E24" s="45">
        <f>E22</f>
        <v>816221400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f>+D40+D41</f>
        <v>100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60" x14ac:dyDescent="0.25">
      <c r="A49" s="47">
        <v>1</v>
      </c>
      <c r="B49" s="102" t="s">
        <v>878</v>
      </c>
      <c r="C49" s="102" t="s">
        <v>878</v>
      </c>
      <c r="D49" s="102" t="s">
        <v>189</v>
      </c>
      <c r="E49" s="124">
        <v>488</v>
      </c>
      <c r="F49" s="98" t="s">
        <v>95</v>
      </c>
      <c r="G49" s="115"/>
      <c r="H49" s="105">
        <v>41256</v>
      </c>
      <c r="I49" s="105">
        <v>42004</v>
      </c>
      <c r="J49" s="155" t="s">
        <v>96</v>
      </c>
      <c r="K49" s="155">
        <f>(I49-H49)/30</f>
        <v>24.933333333333334</v>
      </c>
      <c r="L49" s="99"/>
      <c r="M49" s="155">
        <v>150</v>
      </c>
      <c r="N49" s="155"/>
      <c r="O49" s="27"/>
      <c r="P49" s="27"/>
      <c r="Q49" s="116" t="s">
        <v>879</v>
      </c>
      <c r="R49" s="100"/>
      <c r="S49" s="100"/>
      <c r="T49" s="100"/>
      <c r="U49" s="100"/>
      <c r="V49" s="100"/>
      <c r="W49" s="100"/>
      <c r="X49" s="100"/>
      <c r="Y49" s="100"/>
      <c r="Z49" s="100"/>
    </row>
    <row r="50" spans="1:26" s="101" customFormat="1" ht="30" x14ac:dyDescent="0.25">
      <c r="A50" s="47">
        <f>+A49+1</f>
        <v>2</v>
      </c>
      <c r="B50" s="102" t="s">
        <v>878</v>
      </c>
      <c r="C50" s="102" t="s">
        <v>878</v>
      </c>
      <c r="D50" s="102" t="s">
        <v>884</v>
      </c>
      <c r="E50" s="124">
        <v>4</v>
      </c>
      <c r="F50" s="98" t="s">
        <v>95</v>
      </c>
      <c r="G50" s="98"/>
      <c r="H50" s="105">
        <v>40909</v>
      </c>
      <c r="I50" s="105">
        <v>41059</v>
      </c>
      <c r="J50" s="155" t="s">
        <v>96</v>
      </c>
      <c r="K50" s="155">
        <f>(I50-H50)/30</f>
        <v>5</v>
      </c>
      <c r="L50" s="99"/>
      <c r="M50" s="155">
        <v>100</v>
      </c>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29.933333333333334</v>
      </c>
      <c r="L57" s="104">
        <f t="shared" si="1"/>
        <v>0</v>
      </c>
      <c r="M57" s="114">
        <f t="shared" si="1"/>
        <v>250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29.933333333333334</v>
      </c>
      <c r="D61" s="58" t="s">
        <v>110</v>
      </c>
      <c r="E61" s="58"/>
      <c r="F61" s="32"/>
      <c r="G61" s="32"/>
      <c r="H61" s="32"/>
      <c r="I61" s="32"/>
      <c r="J61" s="32"/>
      <c r="K61" s="32"/>
      <c r="L61" s="32"/>
      <c r="M61" s="32"/>
    </row>
    <row r="62" spans="1:26" s="30" customFormat="1" ht="30" customHeight="1" x14ac:dyDescent="0.25">
      <c r="B62" s="59" t="s">
        <v>25</v>
      </c>
      <c r="C62" s="60">
        <f>+M57</f>
        <v>250</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t="s">
        <v>885</v>
      </c>
      <c r="E69" s="190">
        <v>300</v>
      </c>
      <c r="F69" s="190"/>
      <c r="G69" s="190"/>
      <c r="H69" s="190"/>
      <c r="I69" s="190"/>
      <c r="J69" s="190" t="s">
        <v>95</v>
      </c>
      <c r="K69" s="190" t="s">
        <v>95</v>
      </c>
      <c r="L69" s="190" t="s">
        <v>95</v>
      </c>
      <c r="M69" s="190" t="s">
        <v>95</v>
      </c>
      <c r="N69" s="190" t="s">
        <v>95</v>
      </c>
      <c r="O69" s="457" t="s">
        <v>886</v>
      </c>
      <c r="P69" s="458"/>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30" x14ac:dyDescent="0.25">
      <c r="A105" s="47">
        <v>1</v>
      </c>
      <c r="B105" s="102" t="s">
        <v>878</v>
      </c>
      <c r="C105" s="102" t="s">
        <v>878</v>
      </c>
      <c r="D105" s="102" t="s">
        <v>887</v>
      </c>
      <c r="E105" s="155">
        <v>40</v>
      </c>
      <c r="F105" s="105" t="s">
        <v>95</v>
      </c>
      <c r="G105" s="115"/>
      <c r="H105" s="105">
        <v>40299</v>
      </c>
      <c r="I105" s="105">
        <v>40543</v>
      </c>
      <c r="J105" s="105" t="s">
        <v>96</v>
      </c>
      <c r="K105" s="155">
        <f>(I105-H105)/30</f>
        <v>8.1333333333333329</v>
      </c>
      <c r="L105" s="99"/>
      <c r="M105" s="155">
        <v>38</v>
      </c>
      <c r="N105" s="90"/>
      <c r="O105" s="27"/>
      <c r="P105" s="27"/>
      <c r="Q105" s="116"/>
      <c r="R105" s="100"/>
      <c r="S105" s="100"/>
      <c r="T105" s="100"/>
      <c r="U105" s="100"/>
      <c r="V105" s="100"/>
      <c r="W105" s="100"/>
      <c r="X105" s="100"/>
      <c r="Y105" s="100"/>
      <c r="Z105" s="100"/>
    </row>
    <row r="106" spans="1:26" s="101" customFormat="1" ht="60" x14ac:dyDescent="0.25">
      <c r="A106" s="47">
        <f>+A105+1</f>
        <v>2</v>
      </c>
      <c r="B106" s="102" t="s">
        <v>878</v>
      </c>
      <c r="C106" s="102" t="s">
        <v>878</v>
      </c>
      <c r="D106" s="102" t="s">
        <v>888</v>
      </c>
      <c r="E106" s="155">
        <v>8</v>
      </c>
      <c r="F106" s="98" t="s">
        <v>95</v>
      </c>
      <c r="G106" s="97"/>
      <c r="H106" s="105">
        <v>40544</v>
      </c>
      <c r="I106" s="105">
        <v>40908</v>
      </c>
      <c r="J106" s="99" t="s">
        <v>96</v>
      </c>
      <c r="K106" s="155">
        <f>(I106-H106)/30</f>
        <v>12.133333333333333</v>
      </c>
      <c r="L106" s="99"/>
      <c r="M106" s="124">
        <v>150</v>
      </c>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20.266666666666666</v>
      </c>
      <c r="L113" s="104">
        <f t="shared" si="3"/>
        <v>0</v>
      </c>
      <c r="M113" s="114">
        <f t="shared" si="3"/>
        <v>188</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20.266666666666666</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v>40</v>
      </c>
    </row>
    <row r="120" spans="1:17" x14ac:dyDescent="0.25">
      <c r="B120" s="67" t="s">
        <v>87</v>
      </c>
      <c r="C120" s="200">
        <v>30</v>
      </c>
      <c r="D120" s="193"/>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95</v>
      </c>
      <c r="D127" s="190" t="s">
        <v>889</v>
      </c>
      <c r="E127" s="3">
        <v>32676932</v>
      </c>
      <c r="F127" s="190" t="s">
        <v>890</v>
      </c>
      <c r="G127" s="190" t="s">
        <v>891</v>
      </c>
      <c r="H127" s="3" t="s">
        <v>96</v>
      </c>
      <c r="I127" s="5" t="s">
        <v>96</v>
      </c>
      <c r="J127" s="1"/>
      <c r="K127" s="86"/>
      <c r="L127" s="85"/>
      <c r="M127" s="109" t="s">
        <v>95</v>
      </c>
      <c r="N127" s="109" t="s">
        <v>95</v>
      </c>
      <c r="O127" s="109" t="s">
        <v>95</v>
      </c>
      <c r="P127" s="460"/>
      <c r="Q127" s="460"/>
    </row>
    <row r="128" spans="1:17" ht="60.75" customHeight="1" x14ac:dyDescent="0.25">
      <c r="B128" s="190" t="s">
        <v>92</v>
      </c>
      <c r="C128" s="190" t="s">
        <v>95</v>
      </c>
      <c r="D128" s="190" t="s">
        <v>892</v>
      </c>
      <c r="E128" s="3">
        <v>32854624</v>
      </c>
      <c r="F128" s="190" t="s">
        <v>893</v>
      </c>
      <c r="G128" s="190" t="s">
        <v>891</v>
      </c>
      <c r="H128" s="3" t="s">
        <v>96</v>
      </c>
      <c r="I128" s="5" t="s">
        <v>96</v>
      </c>
      <c r="J128" s="1"/>
      <c r="K128" s="86"/>
      <c r="L128" s="85"/>
      <c r="M128" s="109" t="s">
        <v>95</v>
      </c>
      <c r="N128" s="109" t="s">
        <v>95</v>
      </c>
      <c r="O128" s="109" t="s">
        <v>95</v>
      </c>
      <c r="P128" s="461"/>
      <c r="Q128" s="462"/>
    </row>
    <row r="129" spans="2:17" ht="33.6" customHeight="1" x14ac:dyDescent="0.25">
      <c r="B129" s="190" t="s">
        <v>93</v>
      </c>
      <c r="C129" s="190" t="s">
        <v>95</v>
      </c>
      <c r="D129" s="190" t="s">
        <v>894</v>
      </c>
      <c r="E129" s="3">
        <v>22581082</v>
      </c>
      <c r="F129" s="3" t="s">
        <v>561</v>
      </c>
      <c r="G129" s="190" t="s">
        <v>116</v>
      </c>
      <c r="H129" s="3" t="s">
        <v>96</v>
      </c>
      <c r="I129" s="5" t="s">
        <v>96</v>
      </c>
      <c r="J129" s="1"/>
      <c r="K129" s="85"/>
      <c r="L129" s="85"/>
      <c r="M129" s="109" t="s">
        <v>95</v>
      </c>
      <c r="N129" s="109" t="s">
        <v>95</v>
      </c>
      <c r="O129" s="109" t="s">
        <v>95</v>
      </c>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25</v>
      </c>
      <c r="F134" s="471">
        <f>E134+E135+E136</f>
        <v>60</v>
      </c>
      <c r="G134" s="83"/>
    </row>
    <row r="135" spans="2:17" ht="76.150000000000006" customHeight="1" x14ac:dyDescent="0.2">
      <c r="B135" s="470"/>
      <c r="C135" s="6" t="s">
        <v>90</v>
      </c>
      <c r="D135" s="197">
        <v>25</v>
      </c>
      <c r="E135" s="193">
        <v>25</v>
      </c>
      <c r="F135" s="472"/>
      <c r="G135" s="83"/>
    </row>
    <row r="136" spans="2:17" ht="69" customHeight="1" x14ac:dyDescent="0.2">
      <c r="B136" s="470"/>
      <c r="C136" s="6" t="s">
        <v>91</v>
      </c>
      <c r="D136" s="193">
        <v>10</v>
      </c>
      <c r="E136" s="193">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40</v>
      </c>
      <c r="E144" s="446">
        <f>+D144+D145</f>
        <v>100</v>
      </c>
    </row>
    <row r="145" spans="2:5" ht="42.75" x14ac:dyDescent="0.25">
      <c r="B145" s="93" t="s">
        <v>58</v>
      </c>
      <c r="C145" s="94">
        <v>60</v>
      </c>
      <c r="D145" s="193">
        <v>60</v>
      </c>
      <c r="E145" s="447"/>
    </row>
  </sheetData>
  <mergeCells count="44">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30"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878</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31</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31</v>
      </c>
      <c r="E15" s="36">
        <v>1252968600</v>
      </c>
      <c r="F15" s="212">
        <v>600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60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60" x14ac:dyDescent="0.25">
      <c r="A49" s="47">
        <v>1</v>
      </c>
      <c r="B49" s="102" t="s">
        <v>878</v>
      </c>
      <c r="C49" s="102" t="s">
        <v>878</v>
      </c>
      <c r="D49" s="102" t="s">
        <v>189</v>
      </c>
      <c r="E49" s="124">
        <v>489</v>
      </c>
      <c r="F49" s="98" t="s">
        <v>95</v>
      </c>
      <c r="G49" s="115"/>
      <c r="H49" s="105">
        <v>41249</v>
      </c>
      <c r="I49" s="105">
        <v>41912</v>
      </c>
      <c r="J49" s="155" t="s">
        <v>96</v>
      </c>
      <c r="K49" s="155">
        <f>(I49-H49)/30</f>
        <v>22.1</v>
      </c>
      <c r="L49" s="99"/>
      <c r="M49" s="155">
        <v>125</v>
      </c>
      <c r="N49" s="155"/>
      <c r="O49" s="27"/>
      <c r="P49" s="27"/>
      <c r="Q49" s="116" t="s">
        <v>879</v>
      </c>
      <c r="R49" s="100"/>
      <c r="S49" s="100"/>
      <c r="T49" s="100"/>
      <c r="U49" s="100"/>
      <c r="V49" s="100"/>
      <c r="W49" s="100"/>
      <c r="X49" s="100"/>
      <c r="Y49" s="100"/>
      <c r="Z49" s="100"/>
    </row>
    <row r="50" spans="1:26" s="101" customFormat="1" x14ac:dyDescent="0.25">
      <c r="A50" s="47">
        <f>+A49+1</f>
        <v>2</v>
      </c>
      <c r="B50" s="102"/>
      <c r="C50" s="102"/>
      <c r="D50" s="102"/>
      <c r="E50" s="124"/>
      <c r="F50" s="98"/>
      <c r="G50" s="98"/>
      <c r="H50" s="105"/>
      <c r="I50" s="105"/>
      <c r="J50" s="155"/>
      <c r="K50" s="155"/>
      <c r="L50" s="99"/>
      <c r="M50" s="155"/>
      <c r="N50" s="155"/>
      <c r="O50" s="27"/>
      <c r="P50" s="27"/>
      <c r="Q50" s="116"/>
      <c r="R50" s="100"/>
      <c r="S50" s="100"/>
      <c r="T50" s="100"/>
      <c r="U50" s="100"/>
      <c r="V50" s="100"/>
      <c r="W50" s="100"/>
      <c r="X50" s="100"/>
      <c r="Y50" s="100"/>
      <c r="Z50" s="100"/>
    </row>
    <row r="51" spans="1:26" s="101" customFormat="1" x14ac:dyDescent="0.25">
      <c r="A51" s="47">
        <f t="shared" ref="A51:A56" si="0">+A50+1</f>
        <v>3</v>
      </c>
      <c r="B51" s="102"/>
      <c r="C51" s="102"/>
      <c r="D51" s="102"/>
      <c r="E51" s="124"/>
      <c r="F51" s="98"/>
      <c r="G51" s="98"/>
      <c r="H51" s="105"/>
      <c r="I51" s="105"/>
      <c r="J51" s="155"/>
      <c r="K51" s="155"/>
      <c r="L51" s="99"/>
      <c r="M51" s="155"/>
      <c r="N51" s="155"/>
      <c r="O51" s="27"/>
      <c r="P51" s="27"/>
      <c r="Q51" s="116"/>
      <c r="R51" s="100"/>
      <c r="S51" s="100"/>
      <c r="T51" s="100"/>
      <c r="U51" s="100"/>
      <c r="V51" s="100"/>
      <c r="W51" s="100"/>
      <c r="X51" s="100"/>
      <c r="Y51" s="100"/>
      <c r="Z51" s="100"/>
    </row>
    <row r="52" spans="1:26" s="101" customFormat="1" x14ac:dyDescent="0.25">
      <c r="A52" s="47">
        <f t="shared" si="0"/>
        <v>4</v>
      </c>
      <c r="B52" s="102"/>
      <c r="C52" s="102"/>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22.1</v>
      </c>
      <c r="L57" s="104">
        <f t="shared" si="1"/>
        <v>0</v>
      </c>
      <c r="M57" s="114">
        <f t="shared" si="1"/>
        <v>125</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22.1</v>
      </c>
      <c r="D61" s="58"/>
      <c r="E61" s="58" t="s">
        <v>110</v>
      </c>
      <c r="F61" s="32"/>
      <c r="G61" s="32"/>
      <c r="H61" s="32"/>
      <c r="I61" s="32"/>
      <c r="J61" s="32"/>
      <c r="K61" s="32"/>
      <c r="L61" s="32"/>
      <c r="M61" s="32"/>
    </row>
    <row r="62" spans="1:26" s="30" customFormat="1" ht="30" customHeight="1" x14ac:dyDescent="0.25">
      <c r="B62" s="59" t="s">
        <v>25</v>
      </c>
      <c r="C62" s="60">
        <f>+M57</f>
        <v>125</v>
      </c>
      <c r="D62" s="58"/>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479</v>
      </c>
      <c r="C69" s="190" t="s">
        <v>480</v>
      </c>
      <c r="D69" s="190"/>
      <c r="E69" s="190">
        <v>600</v>
      </c>
      <c r="F69" s="190"/>
      <c r="G69" s="190"/>
      <c r="H69" s="190"/>
      <c r="I69" s="190" t="s">
        <v>95</v>
      </c>
      <c r="J69" s="190" t="s">
        <v>95</v>
      </c>
      <c r="K69" s="190" t="s">
        <v>95</v>
      </c>
      <c r="L69" s="190" t="s">
        <v>95</v>
      </c>
      <c r="M69" s="190" t="s">
        <v>95</v>
      </c>
      <c r="N69" s="190" t="s">
        <v>95</v>
      </c>
      <c r="O69" s="457"/>
      <c r="P69" s="458"/>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29.25" customHeight="1" x14ac:dyDescent="0.25">
      <c r="A105" s="47">
        <v>1</v>
      </c>
      <c r="B105" s="102"/>
      <c r="C105" s="102"/>
      <c r="D105" s="102"/>
      <c r="E105" s="155"/>
      <c r="F105" s="105"/>
      <c r="G105" s="115"/>
      <c r="H105" s="105"/>
      <c r="I105" s="105"/>
      <c r="J105" s="105"/>
      <c r="K105" s="155"/>
      <c r="L105" s="99"/>
      <c r="M105" s="155"/>
      <c r="N105" s="90"/>
      <c r="O105" s="27"/>
      <c r="P105" s="27"/>
      <c r="Q105" s="116" t="s">
        <v>880</v>
      </c>
      <c r="R105" s="100"/>
      <c r="S105" s="100"/>
      <c r="T105" s="100"/>
      <c r="U105" s="100"/>
      <c r="V105" s="100"/>
      <c r="W105" s="100"/>
      <c r="X105" s="100"/>
      <c r="Y105" s="100"/>
      <c r="Z105" s="100"/>
    </row>
    <row r="106" spans="1:26" s="101" customFormat="1" x14ac:dyDescent="0.25">
      <c r="A106" s="47">
        <f>+A105+1</f>
        <v>2</v>
      </c>
      <c r="B106" s="102"/>
      <c r="C106" s="102"/>
      <c r="D106" s="102"/>
      <c r="E106" s="155"/>
      <c r="F106" s="98"/>
      <c r="G106" s="97"/>
      <c r="H106" s="105"/>
      <c r="I106" s="105"/>
      <c r="J106" s="99"/>
      <c r="K106" s="155"/>
      <c r="L106" s="99"/>
      <c r="M106" s="124"/>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2"/>
      <c r="D107" s="102"/>
      <c r="E107" s="155"/>
      <c r="F107" s="98"/>
      <c r="G107" s="97"/>
      <c r="H107" s="105"/>
      <c r="I107" s="105"/>
      <c r="J107" s="99"/>
      <c r="K107" s="155"/>
      <c r="L107" s="99"/>
      <c r="M107" s="124"/>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2"/>
      <c r="D108" s="102"/>
      <c r="E108" s="155"/>
      <c r="F108" s="98"/>
      <c r="G108" s="98"/>
      <c r="H108" s="105"/>
      <c r="I108" s="105"/>
      <c r="J108" s="99"/>
      <c r="K108" s="155"/>
      <c r="L108" s="99"/>
      <c r="M108" s="124"/>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95</v>
      </c>
      <c r="D127" s="190" t="s">
        <v>881</v>
      </c>
      <c r="E127" s="3">
        <v>64557458</v>
      </c>
      <c r="F127" s="190" t="s">
        <v>192</v>
      </c>
      <c r="G127" s="190" t="s">
        <v>313</v>
      </c>
      <c r="H127" s="3" t="s">
        <v>96</v>
      </c>
      <c r="I127" s="5" t="s">
        <v>96</v>
      </c>
      <c r="J127" s="1"/>
      <c r="K127" s="86"/>
      <c r="L127" s="85"/>
      <c r="M127" s="109" t="s">
        <v>95</v>
      </c>
      <c r="N127" s="109" t="s">
        <v>95</v>
      </c>
      <c r="O127" s="109" t="s">
        <v>95</v>
      </c>
      <c r="P127" s="460"/>
      <c r="Q127" s="460"/>
    </row>
    <row r="128" spans="1:17" ht="60.75" customHeight="1" x14ac:dyDescent="0.25">
      <c r="B128" s="190" t="s">
        <v>92</v>
      </c>
      <c r="C128" s="190" t="s">
        <v>95</v>
      </c>
      <c r="D128" s="190" t="s">
        <v>882</v>
      </c>
      <c r="E128" s="3">
        <v>1045676649</v>
      </c>
      <c r="F128" s="190" t="s">
        <v>192</v>
      </c>
      <c r="G128" s="190" t="s">
        <v>191</v>
      </c>
      <c r="H128" s="3" t="s">
        <v>96</v>
      </c>
      <c r="I128" s="5" t="s">
        <v>96</v>
      </c>
      <c r="J128" s="1"/>
      <c r="K128" s="86"/>
      <c r="L128" s="85"/>
      <c r="M128" s="109" t="s">
        <v>95</v>
      </c>
      <c r="N128" s="109" t="s">
        <v>95</v>
      </c>
      <c r="O128" s="109" t="s">
        <v>95</v>
      </c>
      <c r="P128" s="461"/>
      <c r="Q128" s="462"/>
    </row>
    <row r="129" spans="2:17" ht="33.6" customHeight="1" x14ac:dyDescent="0.25">
      <c r="B129" s="190" t="s">
        <v>93</v>
      </c>
      <c r="C129" s="190" t="s">
        <v>95</v>
      </c>
      <c r="D129" s="190" t="s">
        <v>883</v>
      </c>
      <c r="E129" s="3">
        <v>72018716</v>
      </c>
      <c r="F129" s="3" t="s">
        <v>128</v>
      </c>
      <c r="G129" s="190" t="s">
        <v>244</v>
      </c>
      <c r="H129" s="3" t="s">
        <v>96</v>
      </c>
      <c r="I129" s="5" t="s">
        <v>96</v>
      </c>
      <c r="J129" s="1"/>
      <c r="K129" s="85"/>
      <c r="L129" s="85"/>
      <c r="M129" s="109" t="s">
        <v>95</v>
      </c>
      <c r="N129" s="109" t="s">
        <v>95</v>
      </c>
      <c r="O129" s="109" t="s">
        <v>95</v>
      </c>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v>25</v>
      </c>
      <c r="F134" s="471">
        <f>E134+E135+E136</f>
        <v>60</v>
      </c>
      <c r="G134" s="83"/>
    </row>
    <row r="135" spans="2:17" ht="76.150000000000006" customHeight="1" x14ac:dyDescent="0.2">
      <c r="B135" s="470"/>
      <c r="C135" s="6" t="s">
        <v>90</v>
      </c>
      <c r="D135" s="197">
        <v>25</v>
      </c>
      <c r="E135" s="193">
        <v>25</v>
      </c>
      <c r="F135" s="472"/>
      <c r="G135" s="83"/>
    </row>
    <row r="136" spans="2:17" ht="69" customHeight="1" x14ac:dyDescent="0.2">
      <c r="B136" s="470"/>
      <c r="C136" s="6" t="s">
        <v>91</v>
      </c>
      <c r="D136" s="193">
        <v>10</v>
      </c>
      <c r="E136" s="193">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f>+D144+D145</f>
        <v>60</v>
      </c>
    </row>
    <row r="145" spans="2:5" ht="42.75" x14ac:dyDescent="0.25">
      <c r="B145" s="93" t="s">
        <v>58</v>
      </c>
      <c r="C145" s="94">
        <v>60</v>
      </c>
      <c r="D145" s="193">
        <v>60</v>
      </c>
      <c r="E145" s="447"/>
    </row>
  </sheetData>
  <mergeCells count="44">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904</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22</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22</v>
      </c>
      <c r="E15" s="36">
        <v>1282604040</v>
      </c>
      <c r="F15" s="212">
        <v>295</v>
      </c>
      <c r="G15" s="81"/>
      <c r="I15" s="39"/>
      <c r="J15" s="39"/>
      <c r="K15" s="39"/>
      <c r="L15" s="39"/>
      <c r="M15" s="39"/>
      <c r="N15" s="96"/>
    </row>
    <row r="16" spans="2:16" x14ac:dyDescent="0.25">
      <c r="B16" s="443"/>
      <c r="C16" s="443"/>
      <c r="D16" s="198"/>
      <c r="E16" s="36"/>
      <c r="F16" s="37">
        <v>155</v>
      </c>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1282604040</v>
      </c>
      <c r="F22" s="212">
        <f>SUM(F15:F21)</f>
        <v>450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360</v>
      </c>
      <c r="D24" s="42"/>
      <c r="E24" s="45">
        <f>E22</f>
        <v>1282604040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c r="D32" s="109" t="s">
        <v>110</v>
      </c>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f>+D40+D41</f>
        <v>75</v>
      </c>
      <c r="F40" s="92"/>
      <c r="G40" s="92"/>
      <c r="H40" s="92"/>
      <c r="I40" s="95"/>
      <c r="J40" s="95"/>
      <c r="K40" s="95"/>
      <c r="L40" s="95"/>
      <c r="M40" s="95"/>
      <c r="N40" s="96"/>
    </row>
    <row r="41" spans="1:17" ht="42.75" x14ac:dyDescent="0.25">
      <c r="A41" s="87"/>
      <c r="B41" s="93" t="s">
        <v>103</v>
      </c>
      <c r="C41" s="94">
        <v>60</v>
      </c>
      <c r="D41" s="193">
        <v>35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75" x14ac:dyDescent="0.25">
      <c r="A49" s="47">
        <v>1</v>
      </c>
      <c r="B49" s="102" t="s">
        <v>905</v>
      </c>
      <c r="C49" s="102" t="s">
        <v>905</v>
      </c>
      <c r="D49" s="102" t="s">
        <v>189</v>
      </c>
      <c r="E49" s="124">
        <v>214</v>
      </c>
      <c r="F49" s="98" t="s">
        <v>95</v>
      </c>
      <c r="G49" s="115"/>
      <c r="H49" s="105">
        <v>39843</v>
      </c>
      <c r="I49" s="105">
        <v>40178</v>
      </c>
      <c r="J49" s="155" t="s">
        <v>96</v>
      </c>
      <c r="K49" s="155">
        <f>(I49-H49)/30</f>
        <v>11.166666666666666</v>
      </c>
      <c r="L49" s="99"/>
      <c r="M49" s="155">
        <v>1156</v>
      </c>
      <c r="N49" s="155"/>
      <c r="O49" s="27"/>
      <c r="P49" s="27"/>
      <c r="Q49" s="116" t="s">
        <v>906</v>
      </c>
      <c r="R49" s="100"/>
      <c r="S49" s="100"/>
      <c r="T49" s="100"/>
      <c r="U49" s="100"/>
      <c r="V49" s="100"/>
      <c r="W49" s="100"/>
      <c r="X49" s="100"/>
      <c r="Y49" s="100"/>
      <c r="Z49" s="100"/>
    </row>
    <row r="50" spans="1:26" s="101" customFormat="1" ht="45" x14ac:dyDescent="0.25">
      <c r="A50" s="47">
        <f>+A49+1</f>
        <v>2</v>
      </c>
      <c r="B50" s="102" t="s">
        <v>905</v>
      </c>
      <c r="C50" s="102" t="s">
        <v>905</v>
      </c>
      <c r="D50" s="102" t="s">
        <v>189</v>
      </c>
      <c r="E50" s="124">
        <v>67</v>
      </c>
      <c r="F50" s="98" t="s">
        <v>95</v>
      </c>
      <c r="G50" s="98"/>
      <c r="H50" s="105">
        <v>40205</v>
      </c>
      <c r="I50" s="105">
        <v>40543</v>
      </c>
      <c r="J50" s="155" t="s">
        <v>96</v>
      </c>
      <c r="K50" s="155">
        <f t="shared" ref="K50:K51" si="0">(I50-H50)/30</f>
        <v>11.266666666666667</v>
      </c>
      <c r="L50" s="99"/>
      <c r="M50" s="155">
        <v>1156</v>
      </c>
      <c r="N50" s="155"/>
      <c r="O50" s="27"/>
      <c r="P50" s="27"/>
      <c r="Q50" s="116"/>
      <c r="R50" s="100"/>
      <c r="S50" s="100"/>
      <c r="T50" s="100"/>
      <c r="U50" s="100"/>
      <c r="V50" s="100"/>
      <c r="W50" s="100"/>
      <c r="X50" s="100"/>
      <c r="Y50" s="100"/>
      <c r="Z50" s="100"/>
    </row>
    <row r="51" spans="1:26" s="101" customFormat="1" ht="45" x14ac:dyDescent="0.25">
      <c r="A51" s="47">
        <f t="shared" ref="A51:A56" si="1">+A50+1</f>
        <v>3</v>
      </c>
      <c r="B51" s="102" t="s">
        <v>905</v>
      </c>
      <c r="C51" s="102" t="s">
        <v>905</v>
      </c>
      <c r="D51" s="102" t="s">
        <v>189</v>
      </c>
      <c r="E51" s="124">
        <v>159</v>
      </c>
      <c r="F51" s="98" t="s">
        <v>95</v>
      </c>
      <c r="G51" s="98"/>
      <c r="H51" s="105">
        <v>40557</v>
      </c>
      <c r="I51" s="105">
        <v>40908</v>
      </c>
      <c r="J51" s="155" t="s">
        <v>96</v>
      </c>
      <c r="K51" s="155">
        <f t="shared" si="0"/>
        <v>11.7</v>
      </c>
      <c r="L51" s="99"/>
      <c r="M51" s="155">
        <v>1156</v>
      </c>
      <c r="N51" s="155"/>
      <c r="O51" s="27"/>
      <c r="P51" s="27"/>
      <c r="Q51" s="116"/>
      <c r="R51" s="100"/>
      <c r="S51" s="100"/>
      <c r="T51" s="100"/>
      <c r="U51" s="100"/>
      <c r="V51" s="100"/>
      <c r="W51" s="100"/>
      <c r="X51" s="100"/>
      <c r="Y51" s="100"/>
      <c r="Z51" s="100"/>
    </row>
    <row r="52" spans="1:26" s="101" customFormat="1" x14ac:dyDescent="0.25">
      <c r="A52" s="47">
        <f t="shared" si="1"/>
        <v>4</v>
      </c>
      <c r="B52" s="102"/>
      <c r="C52" s="103"/>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1"/>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34.133333333333333</v>
      </c>
      <c r="L57" s="104">
        <f t="shared" si="2"/>
        <v>0</v>
      </c>
      <c r="M57" s="114">
        <f t="shared" si="2"/>
        <v>3468</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34.133333333333333</v>
      </c>
      <c r="D61" s="58" t="s">
        <v>110</v>
      </c>
      <c r="E61" s="58"/>
      <c r="F61" s="32"/>
      <c r="G61" s="32"/>
      <c r="H61" s="32"/>
      <c r="I61" s="32"/>
      <c r="J61" s="32"/>
      <c r="K61" s="32"/>
      <c r="L61" s="32"/>
      <c r="M61" s="32"/>
    </row>
    <row r="62" spans="1:26" s="30" customFormat="1" ht="30" customHeight="1" x14ac:dyDescent="0.25">
      <c r="B62" s="59" t="s">
        <v>25</v>
      </c>
      <c r="C62" s="60">
        <f>+M57</f>
        <v>3468</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c r="C69" s="190"/>
      <c r="D69" s="190"/>
      <c r="E69" s="190"/>
      <c r="F69" s="190"/>
      <c r="G69" s="190"/>
      <c r="H69" s="190"/>
      <c r="I69" s="190"/>
      <c r="J69" s="190"/>
      <c r="K69" s="190"/>
      <c r="L69" s="190"/>
      <c r="M69" s="190"/>
      <c r="N69" s="190"/>
      <c r="O69" s="461" t="s">
        <v>899</v>
      </c>
      <c r="P69" s="462"/>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60.75" customHeight="1" x14ac:dyDescent="0.25">
      <c r="B88" s="190" t="s">
        <v>160</v>
      </c>
      <c r="C88" s="190" t="s">
        <v>603</v>
      </c>
      <c r="D88" s="190" t="s">
        <v>907</v>
      </c>
      <c r="E88" s="190">
        <v>22655946</v>
      </c>
      <c r="F88" s="190" t="s">
        <v>908</v>
      </c>
      <c r="G88" s="190" t="s">
        <v>116</v>
      </c>
      <c r="H88" s="219">
        <v>41724</v>
      </c>
      <c r="I88" s="86"/>
      <c r="J88" s="190" t="s">
        <v>909</v>
      </c>
      <c r="K88" s="86" t="s">
        <v>910</v>
      </c>
      <c r="L88" s="86" t="s">
        <v>911</v>
      </c>
      <c r="M88" s="69" t="s">
        <v>95</v>
      </c>
      <c r="N88" s="69" t="s">
        <v>96</v>
      </c>
      <c r="O88" s="69" t="s">
        <v>95</v>
      </c>
      <c r="P88" s="461" t="s">
        <v>912</v>
      </c>
      <c r="Q88" s="462"/>
    </row>
    <row r="89" spans="2:17" ht="60.75" customHeight="1" x14ac:dyDescent="0.25">
      <c r="B89" s="190" t="s">
        <v>160</v>
      </c>
      <c r="C89" s="190" t="s">
        <v>603</v>
      </c>
      <c r="D89" s="190" t="s">
        <v>913</v>
      </c>
      <c r="E89" s="190">
        <v>12618395</v>
      </c>
      <c r="F89" s="190" t="s">
        <v>914</v>
      </c>
      <c r="G89" s="190" t="s">
        <v>915</v>
      </c>
      <c r="H89" s="219">
        <v>36400</v>
      </c>
      <c r="I89" s="86"/>
      <c r="J89" s="190" t="s">
        <v>916</v>
      </c>
      <c r="K89" s="86" t="s">
        <v>917</v>
      </c>
      <c r="L89" s="86" t="s">
        <v>918</v>
      </c>
      <c r="M89" s="69" t="s">
        <v>95</v>
      </c>
      <c r="N89" s="69" t="s">
        <v>96</v>
      </c>
      <c r="O89" s="69" t="s">
        <v>95</v>
      </c>
      <c r="P89" s="461" t="s">
        <v>912</v>
      </c>
      <c r="Q89" s="462"/>
    </row>
    <row r="90" spans="2:17" ht="60.75" customHeight="1" x14ac:dyDescent="0.25">
      <c r="B90" s="190" t="s">
        <v>160</v>
      </c>
      <c r="C90" s="190" t="s">
        <v>603</v>
      </c>
      <c r="D90" s="190" t="s">
        <v>919</v>
      </c>
      <c r="E90" s="190">
        <v>57420118</v>
      </c>
      <c r="F90" s="190" t="s">
        <v>920</v>
      </c>
      <c r="G90" s="190" t="s">
        <v>915</v>
      </c>
      <c r="H90" s="219">
        <v>39899</v>
      </c>
      <c r="I90" s="86"/>
      <c r="J90" s="190" t="s">
        <v>921</v>
      </c>
      <c r="K90" s="86" t="s">
        <v>922</v>
      </c>
      <c r="L90" s="86" t="s">
        <v>923</v>
      </c>
      <c r="M90" s="69" t="s">
        <v>95</v>
      </c>
      <c r="N90" s="69" t="s">
        <v>96</v>
      </c>
      <c r="O90" s="69" t="s">
        <v>95</v>
      </c>
      <c r="P90" s="461" t="s">
        <v>912</v>
      </c>
      <c r="Q90" s="462"/>
    </row>
    <row r="91" spans="2:17" ht="33.6" customHeight="1" x14ac:dyDescent="0.25">
      <c r="B91" s="190" t="s">
        <v>220</v>
      </c>
      <c r="C91" s="190" t="s">
        <v>603</v>
      </c>
      <c r="D91" s="190" t="s">
        <v>924</v>
      </c>
      <c r="E91" s="190">
        <v>26911647</v>
      </c>
      <c r="F91" s="190" t="s">
        <v>925</v>
      </c>
      <c r="G91" s="190" t="s">
        <v>313</v>
      </c>
      <c r="H91" s="219">
        <v>34712</v>
      </c>
      <c r="I91" s="86"/>
      <c r="J91" s="190" t="s">
        <v>926</v>
      </c>
      <c r="K91" s="86" t="s">
        <v>927</v>
      </c>
      <c r="L91" s="86"/>
      <c r="M91" s="69"/>
      <c r="N91" s="69"/>
      <c r="O91" s="69"/>
      <c r="P91" s="460"/>
      <c r="Q91" s="460"/>
    </row>
    <row r="92" spans="2:17" ht="33.6" customHeight="1" x14ac:dyDescent="0.25">
      <c r="B92" s="190" t="s">
        <v>220</v>
      </c>
      <c r="C92" s="190" t="s">
        <v>603</v>
      </c>
      <c r="D92" s="190"/>
      <c r="E92" s="190"/>
      <c r="F92" s="190"/>
      <c r="G92" s="190"/>
      <c r="H92" s="190"/>
      <c r="I92" s="86"/>
      <c r="J92" s="190"/>
      <c r="K92" s="86"/>
      <c r="L92" s="86"/>
      <c r="M92" s="69"/>
      <c r="N92" s="69"/>
      <c r="O92" s="69"/>
      <c r="P92" s="460"/>
      <c r="Q92" s="460"/>
    </row>
    <row r="93" spans="2:17" ht="33.6" customHeight="1" x14ac:dyDescent="0.25">
      <c r="B93" s="190" t="s">
        <v>220</v>
      </c>
      <c r="C93" s="190" t="s">
        <v>603</v>
      </c>
      <c r="D93" s="190"/>
      <c r="E93" s="190"/>
      <c r="F93" s="190"/>
      <c r="G93" s="190"/>
      <c r="H93" s="190"/>
      <c r="I93" s="86"/>
      <c r="J93" s="190"/>
      <c r="K93" s="86"/>
      <c r="L93" s="86"/>
      <c r="M93" s="69"/>
      <c r="N93" s="69"/>
      <c r="O93" s="69"/>
      <c r="P93" s="460"/>
      <c r="Q93" s="460"/>
    </row>
    <row r="95" spans="2:17" ht="15.75" thickBot="1" x14ac:dyDescent="0.3"/>
    <row r="96" spans="2:17" ht="27" thickBot="1" x14ac:dyDescent="0.3">
      <c r="B96" s="449" t="s">
        <v>44</v>
      </c>
      <c r="C96" s="450"/>
      <c r="D96" s="450"/>
      <c r="E96" s="450"/>
      <c r="F96" s="450"/>
      <c r="G96" s="450"/>
      <c r="H96" s="450"/>
      <c r="I96" s="450"/>
      <c r="J96" s="450"/>
      <c r="K96" s="450"/>
      <c r="L96" s="450"/>
      <c r="M96" s="450"/>
      <c r="N96" s="451"/>
    </row>
    <row r="99" spans="1:26" ht="46.15" customHeight="1" x14ac:dyDescent="0.25">
      <c r="B99" s="68" t="s">
        <v>33</v>
      </c>
      <c r="C99" s="68" t="s">
        <v>45</v>
      </c>
      <c r="D99" s="452" t="s">
        <v>3</v>
      </c>
      <c r="E99" s="454"/>
    </row>
    <row r="100" spans="1:26" ht="46.9" customHeight="1" x14ac:dyDescent="0.25">
      <c r="B100" s="69" t="s">
        <v>85</v>
      </c>
      <c r="C100" s="109" t="s">
        <v>95</v>
      </c>
      <c r="D100" s="463"/>
      <c r="E100" s="463"/>
    </row>
    <row r="103" spans="1:26" ht="26.25" x14ac:dyDescent="0.25">
      <c r="B103" s="437" t="s">
        <v>62</v>
      </c>
      <c r="C103" s="438"/>
      <c r="D103" s="438"/>
      <c r="E103" s="438"/>
      <c r="F103" s="438"/>
      <c r="G103" s="438"/>
      <c r="H103" s="438"/>
      <c r="I103" s="438"/>
      <c r="J103" s="438"/>
      <c r="K103" s="438"/>
      <c r="L103" s="438"/>
      <c r="M103" s="438"/>
      <c r="N103" s="438"/>
      <c r="O103" s="438"/>
      <c r="P103" s="438"/>
    </row>
    <row r="105" spans="1:26" ht="15.75" thickBot="1" x14ac:dyDescent="0.3"/>
    <row r="106" spans="1:26" ht="27" thickBot="1" x14ac:dyDescent="0.3">
      <c r="B106" s="449" t="s">
        <v>52</v>
      </c>
      <c r="C106" s="450"/>
      <c r="D106" s="450"/>
      <c r="E106" s="450"/>
      <c r="F106" s="450"/>
      <c r="G106" s="450"/>
      <c r="H106" s="450"/>
      <c r="I106" s="450"/>
      <c r="J106" s="450"/>
      <c r="K106" s="450"/>
      <c r="L106" s="450"/>
      <c r="M106" s="450"/>
      <c r="N106" s="451"/>
    </row>
    <row r="108" spans="1:26" ht="15.75" thickBot="1" x14ac:dyDescent="0.3">
      <c r="M108" s="65"/>
      <c r="N108" s="65"/>
    </row>
    <row r="109" spans="1:26" s="95" customFormat="1" ht="109.5" customHeight="1" x14ac:dyDescent="0.25">
      <c r="B109" s="106" t="s">
        <v>104</v>
      </c>
      <c r="C109" s="106" t="s">
        <v>105</v>
      </c>
      <c r="D109" s="106" t="s">
        <v>106</v>
      </c>
      <c r="E109" s="106" t="s">
        <v>43</v>
      </c>
      <c r="F109" s="106" t="s">
        <v>22</v>
      </c>
      <c r="G109" s="106" t="s">
        <v>65</v>
      </c>
      <c r="H109" s="106" t="s">
        <v>17</v>
      </c>
      <c r="I109" s="106" t="s">
        <v>10</v>
      </c>
      <c r="J109" s="106" t="s">
        <v>31</v>
      </c>
      <c r="K109" s="106" t="s">
        <v>59</v>
      </c>
      <c r="L109" s="106" t="s">
        <v>20</v>
      </c>
      <c r="M109" s="91" t="s">
        <v>26</v>
      </c>
      <c r="N109" s="106" t="s">
        <v>107</v>
      </c>
      <c r="O109" s="106" t="s">
        <v>36</v>
      </c>
      <c r="P109" s="107" t="s">
        <v>11</v>
      </c>
      <c r="Q109" s="107" t="s">
        <v>19</v>
      </c>
    </row>
    <row r="110" spans="1:26" s="101" customFormat="1" ht="45" x14ac:dyDescent="0.25">
      <c r="A110" s="47">
        <v>1</v>
      </c>
      <c r="B110" s="102" t="s">
        <v>905</v>
      </c>
      <c r="C110" s="102" t="s">
        <v>905</v>
      </c>
      <c r="D110" s="102" t="s">
        <v>189</v>
      </c>
      <c r="E110" s="155">
        <v>19</v>
      </c>
      <c r="F110" s="105" t="s">
        <v>95</v>
      </c>
      <c r="G110" s="115"/>
      <c r="H110" s="105">
        <v>40921</v>
      </c>
      <c r="I110" s="105">
        <v>41273</v>
      </c>
      <c r="J110" s="105" t="s">
        <v>96</v>
      </c>
      <c r="K110" s="155">
        <f>(I110-H110)/30</f>
        <v>11.733333333333333</v>
      </c>
      <c r="L110" s="99"/>
      <c r="M110" s="155">
        <v>1065</v>
      </c>
      <c r="N110" s="90"/>
      <c r="O110" s="27"/>
      <c r="P110" s="27"/>
      <c r="Q110" s="116"/>
      <c r="R110" s="100"/>
      <c r="S110" s="100"/>
      <c r="T110" s="100"/>
      <c r="U110" s="100"/>
      <c r="V110" s="100"/>
      <c r="W110" s="100"/>
      <c r="X110" s="100"/>
      <c r="Y110" s="100"/>
      <c r="Z110" s="100"/>
    </row>
    <row r="111" spans="1:26" s="101" customFormat="1" ht="45" x14ac:dyDescent="0.25">
      <c r="A111" s="47">
        <f>+A110+1</f>
        <v>2</v>
      </c>
      <c r="B111" s="102" t="s">
        <v>905</v>
      </c>
      <c r="C111" s="102" t="s">
        <v>905</v>
      </c>
      <c r="D111" s="102" t="s">
        <v>189</v>
      </c>
      <c r="E111" s="155">
        <v>238</v>
      </c>
      <c r="F111" s="98" t="s">
        <v>95</v>
      </c>
      <c r="G111" s="97"/>
      <c r="H111" s="105">
        <v>41516</v>
      </c>
      <c r="I111" s="105">
        <v>41689</v>
      </c>
      <c r="J111" s="99" t="s">
        <v>96</v>
      </c>
      <c r="K111" s="155">
        <f t="shared" ref="K111:K113" si="3">(I111-H111)/30</f>
        <v>5.7666666666666666</v>
      </c>
      <c r="L111" s="99"/>
      <c r="M111" s="124">
        <v>1065</v>
      </c>
      <c r="N111" s="90"/>
      <c r="O111" s="27"/>
      <c r="P111" s="27"/>
      <c r="Q111" s="116"/>
      <c r="R111" s="100"/>
      <c r="S111" s="100"/>
      <c r="T111" s="100"/>
      <c r="U111" s="100"/>
      <c r="V111" s="100"/>
      <c r="W111" s="100"/>
      <c r="X111" s="100"/>
      <c r="Y111" s="100"/>
      <c r="Z111" s="100"/>
    </row>
    <row r="112" spans="1:26" s="101" customFormat="1" ht="45" x14ac:dyDescent="0.25">
      <c r="A112" s="47">
        <f t="shared" ref="A112:A117" si="4">+A111+1</f>
        <v>3</v>
      </c>
      <c r="B112" s="102" t="s">
        <v>905</v>
      </c>
      <c r="C112" s="102" t="s">
        <v>905</v>
      </c>
      <c r="D112" s="102" t="s">
        <v>189</v>
      </c>
      <c r="E112" s="155">
        <v>46</v>
      </c>
      <c r="F112" s="98" t="s">
        <v>95</v>
      </c>
      <c r="G112" s="97"/>
      <c r="H112" s="105">
        <v>41329</v>
      </c>
      <c r="I112" s="105">
        <v>41638</v>
      </c>
      <c r="J112" s="99" t="s">
        <v>96</v>
      </c>
      <c r="K112" s="155">
        <f t="shared" si="3"/>
        <v>10.3</v>
      </c>
      <c r="L112" s="99"/>
      <c r="M112" s="124">
        <v>1065</v>
      </c>
      <c r="N112" s="90"/>
      <c r="O112" s="27"/>
      <c r="P112" s="27"/>
      <c r="Q112" s="116"/>
      <c r="R112" s="100"/>
      <c r="S112" s="100"/>
      <c r="T112" s="100"/>
      <c r="U112" s="100"/>
      <c r="V112" s="100"/>
      <c r="W112" s="100"/>
      <c r="X112" s="100"/>
      <c r="Y112" s="100"/>
      <c r="Z112" s="100"/>
    </row>
    <row r="113" spans="1:26" s="101" customFormat="1" ht="45" x14ac:dyDescent="0.25">
      <c r="A113" s="47">
        <f t="shared" si="4"/>
        <v>4</v>
      </c>
      <c r="B113" s="102" t="s">
        <v>905</v>
      </c>
      <c r="C113" s="102" t="s">
        <v>905</v>
      </c>
      <c r="D113" s="102" t="s">
        <v>189</v>
      </c>
      <c r="E113" s="155">
        <v>95</v>
      </c>
      <c r="F113" s="98" t="s">
        <v>95</v>
      </c>
      <c r="G113" s="98"/>
      <c r="H113" s="105">
        <v>41663</v>
      </c>
      <c r="I113" s="105">
        <v>41912</v>
      </c>
      <c r="J113" s="99" t="s">
        <v>96</v>
      </c>
      <c r="K113" s="155">
        <f t="shared" si="3"/>
        <v>8.3000000000000007</v>
      </c>
      <c r="L113" s="99"/>
      <c r="M113" s="124">
        <v>1065</v>
      </c>
      <c r="N113" s="90"/>
      <c r="O113" s="27"/>
      <c r="P113" s="27"/>
      <c r="Q113" s="116"/>
      <c r="R113" s="100"/>
      <c r="S113" s="100"/>
      <c r="T113" s="100"/>
      <c r="U113" s="100"/>
      <c r="V113" s="100"/>
      <c r="W113" s="100"/>
      <c r="X113" s="100"/>
      <c r="Y113" s="100"/>
      <c r="Z113" s="100"/>
    </row>
    <row r="114" spans="1:26" s="101" customFormat="1" x14ac:dyDescent="0.25">
      <c r="A114" s="47">
        <f t="shared" si="4"/>
        <v>5</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4"/>
        <v>6</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4"/>
        <v>7</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f t="shared" si="4"/>
        <v>8</v>
      </c>
      <c r="B117" s="102"/>
      <c r="C117" s="103"/>
      <c r="D117" s="102"/>
      <c r="E117" s="97"/>
      <c r="F117" s="98"/>
      <c r="G117" s="98"/>
      <c r="H117" s="98"/>
      <c r="I117" s="99"/>
      <c r="J117" s="99"/>
      <c r="K117" s="99"/>
      <c r="L117" s="99"/>
      <c r="M117" s="90"/>
      <c r="N117" s="90"/>
      <c r="O117" s="27"/>
      <c r="P117" s="27"/>
      <c r="Q117" s="116"/>
      <c r="R117" s="100"/>
      <c r="S117" s="100"/>
      <c r="T117" s="100"/>
      <c r="U117" s="100"/>
      <c r="V117" s="100"/>
      <c r="W117" s="100"/>
      <c r="X117" s="100"/>
      <c r="Y117" s="100"/>
      <c r="Z117" s="100"/>
    </row>
    <row r="118" spans="1:26" s="101" customFormat="1" x14ac:dyDescent="0.25">
      <c r="A118" s="47"/>
      <c r="B118" s="50" t="s">
        <v>16</v>
      </c>
      <c r="C118" s="103"/>
      <c r="D118" s="102"/>
      <c r="E118" s="97"/>
      <c r="F118" s="98"/>
      <c r="G118" s="98"/>
      <c r="H118" s="98"/>
      <c r="I118" s="99"/>
      <c r="J118" s="99"/>
      <c r="K118" s="104">
        <f t="shared" ref="K118:N118" si="5">SUM(K110:K117)</f>
        <v>36.1</v>
      </c>
      <c r="L118" s="104">
        <f t="shared" si="5"/>
        <v>0</v>
      </c>
      <c r="M118" s="114">
        <f t="shared" si="5"/>
        <v>4260</v>
      </c>
      <c r="N118" s="104">
        <f t="shared" si="5"/>
        <v>0</v>
      </c>
      <c r="O118" s="27"/>
      <c r="P118" s="27"/>
      <c r="Q118" s="117"/>
    </row>
    <row r="119" spans="1:26" x14ac:dyDescent="0.25">
      <c r="B119" s="30"/>
      <c r="C119" s="30"/>
      <c r="D119" s="30"/>
      <c r="E119" s="31"/>
      <c r="F119" s="30"/>
      <c r="G119" s="30"/>
      <c r="H119" s="30"/>
      <c r="I119" s="30"/>
      <c r="J119" s="30"/>
      <c r="K119" s="30"/>
      <c r="L119" s="30"/>
      <c r="M119" s="30"/>
      <c r="N119" s="30"/>
      <c r="O119" s="30"/>
      <c r="P119" s="30"/>
    </row>
    <row r="120" spans="1:26" ht="18.75" x14ac:dyDescent="0.25">
      <c r="B120" s="59" t="s">
        <v>32</v>
      </c>
      <c r="C120" s="73">
        <f>+K118</f>
        <v>36.1</v>
      </c>
      <c r="H120" s="32"/>
      <c r="I120" s="32"/>
      <c r="J120" s="32"/>
      <c r="K120" s="32"/>
      <c r="L120" s="32"/>
      <c r="M120" s="32"/>
      <c r="N120" s="30"/>
      <c r="O120" s="30"/>
      <c r="P120" s="30"/>
    </row>
    <row r="122" spans="1:26" ht="15.75" thickBot="1" x14ac:dyDescent="0.3"/>
    <row r="123" spans="1:26" ht="37.15" customHeight="1" thickBot="1" x14ac:dyDescent="0.3">
      <c r="B123" s="76" t="s">
        <v>47</v>
      </c>
      <c r="C123" s="77" t="s">
        <v>48</v>
      </c>
      <c r="D123" s="76" t="s">
        <v>49</v>
      </c>
      <c r="E123" s="77" t="s">
        <v>53</v>
      </c>
    </row>
    <row r="124" spans="1:26" ht="41.45" customHeight="1" x14ac:dyDescent="0.25">
      <c r="B124" s="67" t="s">
        <v>86</v>
      </c>
      <c r="C124" s="70">
        <v>20</v>
      </c>
      <c r="D124" s="70"/>
      <c r="E124" s="467">
        <f>+D124+D125+D126</f>
        <v>40</v>
      </c>
    </row>
    <row r="125" spans="1:26" x14ac:dyDescent="0.25">
      <c r="B125" s="67" t="s">
        <v>87</v>
      </c>
      <c r="C125" s="200">
        <v>30</v>
      </c>
      <c r="D125" s="193"/>
      <c r="E125" s="468"/>
    </row>
    <row r="126" spans="1:26" ht="15.75" thickBot="1" x14ac:dyDescent="0.3">
      <c r="B126" s="67" t="s">
        <v>88</v>
      </c>
      <c r="C126" s="72">
        <v>40</v>
      </c>
      <c r="D126" s="72">
        <v>40</v>
      </c>
      <c r="E126" s="469"/>
    </row>
    <row r="128" spans="1:26" ht="15.75" thickBot="1" x14ac:dyDescent="0.3"/>
    <row r="129" spans="2:17" ht="27" thickBot="1" x14ac:dyDescent="0.3">
      <c r="B129" s="449" t="s">
        <v>50</v>
      </c>
      <c r="C129" s="450"/>
      <c r="D129" s="450"/>
      <c r="E129" s="450"/>
      <c r="F129" s="450"/>
      <c r="G129" s="450"/>
      <c r="H129" s="450"/>
      <c r="I129" s="450"/>
      <c r="J129" s="450"/>
      <c r="K129" s="450"/>
      <c r="L129" s="450"/>
      <c r="M129" s="450"/>
      <c r="N129" s="451"/>
    </row>
    <row r="131" spans="2:17" ht="76.5" customHeight="1" x14ac:dyDescent="0.25">
      <c r="B131" s="108" t="s">
        <v>0</v>
      </c>
      <c r="C131" s="108" t="s">
        <v>39</v>
      </c>
      <c r="D131" s="108" t="s">
        <v>40</v>
      </c>
      <c r="E131" s="108" t="s">
        <v>78</v>
      </c>
      <c r="F131" s="108" t="s">
        <v>80</v>
      </c>
      <c r="G131" s="108" t="s">
        <v>81</v>
      </c>
      <c r="H131" s="108" t="s">
        <v>82</v>
      </c>
      <c r="I131" s="108" t="s">
        <v>79</v>
      </c>
      <c r="J131" s="452" t="s">
        <v>83</v>
      </c>
      <c r="K131" s="453"/>
      <c r="L131" s="454"/>
      <c r="M131" s="108" t="s">
        <v>84</v>
      </c>
      <c r="N131" s="108" t="s">
        <v>41</v>
      </c>
      <c r="O131" s="108" t="s">
        <v>42</v>
      </c>
      <c r="P131" s="452" t="s">
        <v>3</v>
      </c>
      <c r="Q131" s="454"/>
    </row>
    <row r="132" spans="2:17" ht="60.75" customHeight="1" x14ac:dyDescent="0.25">
      <c r="B132" s="190" t="s">
        <v>510</v>
      </c>
      <c r="C132" s="190" t="s">
        <v>95</v>
      </c>
      <c r="D132" s="190" t="s">
        <v>928</v>
      </c>
      <c r="E132" s="3">
        <v>1083554280</v>
      </c>
      <c r="F132" s="190" t="s">
        <v>308</v>
      </c>
      <c r="G132" s="190" t="s">
        <v>929</v>
      </c>
      <c r="H132" s="3" t="s">
        <v>96</v>
      </c>
      <c r="I132" s="5" t="s">
        <v>96</v>
      </c>
      <c r="J132" s="1"/>
      <c r="K132" s="86"/>
      <c r="L132" s="85"/>
      <c r="M132" s="109" t="s">
        <v>95</v>
      </c>
      <c r="N132" s="109" t="s">
        <v>95</v>
      </c>
      <c r="O132" s="109" t="s">
        <v>95</v>
      </c>
      <c r="P132" s="460" t="s">
        <v>930</v>
      </c>
      <c r="Q132" s="460"/>
    </row>
    <row r="133" spans="2:17" ht="60.75" customHeight="1" x14ac:dyDescent="0.25">
      <c r="B133" s="190" t="s">
        <v>92</v>
      </c>
      <c r="C133" s="190"/>
      <c r="D133" s="190"/>
      <c r="E133" s="3"/>
      <c r="F133" s="190"/>
      <c r="G133" s="190"/>
      <c r="H133" s="3"/>
      <c r="I133" s="5"/>
      <c r="J133" s="1"/>
      <c r="K133" s="86"/>
      <c r="L133" s="85"/>
      <c r="M133" s="109"/>
      <c r="N133" s="109"/>
      <c r="O133" s="109"/>
      <c r="P133" s="461"/>
      <c r="Q133" s="462"/>
    </row>
    <row r="134" spans="2:17" ht="33.6" customHeight="1" x14ac:dyDescent="0.25">
      <c r="B134" s="190" t="s">
        <v>93</v>
      </c>
      <c r="C134" s="190" t="s">
        <v>95</v>
      </c>
      <c r="D134" s="190" t="s">
        <v>931</v>
      </c>
      <c r="E134" s="3">
        <v>80116780</v>
      </c>
      <c r="F134" s="3" t="s">
        <v>932</v>
      </c>
      <c r="G134" s="190" t="s">
        <v>933</v>
      </c>
      <c r="H134" s="3" t="s">
        <v>96</v>
      </c>
      <c r="I134" s="5" t="s">
        <v>96</v>
      </c>
      <c r="J134" s="1"/>
      <c r="K134" s="85"/>
      <c r="L134" s="85"/>
      <c r="M134" s="109" t="s">
        <v>95</v>
      </c>
      <c r="N134" s="109" t="s">
        <v>95</v>
      </c>
      <c r="O134" s="109" t="s">
        <v>95</v>
      </c>
      <c r="P134" s="463"/>
      <c r="Q134" s="463"/>
    </row>
    <row r="137" spans="2:17" ht="15.75" thickBot="1" x14ac:dyDescent="0.3"/>
    <row r="138" spans="2:17" ht="54" customHeight="1" x14ac:dyDescent="0.25">
      <c r="B138" s="112" t="s">
        <v>33</v>
      </c>
      <c r="C138" s="112" t="s">
        <v>47</v>
      </c>
      <c r="D138" s="108" t="s">
        <v>48</v>
      </c>
      <c r="E138" s="112" t="s">
        <v>49</v>
      </c>
      <c r="F138" s="77" t="s">
        <v>54</v>
      </c>
      <c r="G138" s="82"/>
    </row>
    <row r="139" spans="2:17" ht="120.75" customHeight="1" x14ac:dyDescent="0.2">
      <c r="B139" s="470" t="s">
        <v>51</v>
      </c>
      <c r="C139" s="6" t="s">
        <v>89</v>
      </c>
      <c r="D139" s="193">
        <v>25</v>
      </c>
      <c r="E139" s="193">
        <v>25</v>
      </c>
      <c r="F139" s="471">
        <f>E139+E140+E141</f>
        <v>35</v>
      </c>
      <c r="G139" s="83"/>
    </row>
    <row r="140" spans="2:17" ht="76.150000000000006" customHeight="1" x14ac:dyDescent="0.2">
      <c r="B140" s="470"/>
      <c r="C140" s="6" t="s">
        <v>90</v>
      </c>
      <c r="D140" s="197">
        <v>25</v>
      </c>
      <c r="E140" s="193">
        <v>0</v>
      </c>
      <c r="F140" s="472"/>
      <c r="G140" s="83"/>
    </row>
    <row r="141" spans="2:17" ht="69" customHeight="1" x14ac:dyDescent="0.2">
      <c r="B141" s="470"/>
      <c r="C141" s="6" t="s">
        <v>91</v>
      </c>
      <c r="D141" s="193">
        <v>10</v>
      </c>
      <c r="E141" s="193">
        <v>10</v>
      </c>
      <c r="F141" s="473"/>
      <c r="G141" s="83"/>
    </row>
    <row r="142" spans="2:17" x14ac:dyDescent="0.25">
      <c r="C142" s="92"/>
    </row>
    <row r="145" spans="2:5" x14ac:dyDescent="0.25">
      <c r="B145" s="110" t="s">
        <v>55</v>
      </c>
    </row>
    <row r="148" spans="2:5" x14ac:dyDescent="0.25">
      <c r="B148" s="113" t="s">
        <v>33</v>
      </c>
      <c r="C148" s="113" t="s">
        <v>56</v>
      </c>
      <c r="D148" s="112" t="s">
        <v>49</v>
      </c>
      <c r="E148" s="112" t="s">
        <v>16</v>
      </c>
    </row>
    <row r="149" spans="2:5" ht="28.5" x14ac:dyDescent="0.25">
      <c r="B149" s="93" t="s">
        <v>57</v>
      </c>
      <c r="C149" s="94">
        <v>40</v>
      </c>
      <c r="D149" s="193">
        <v>40</v>
      </c>
      <c r="E149" s="446">
        <f>+D149+D150</f>
        <v>75</v>
      </c>
    </row>
    <row r="150" spans="2:5" ht="42.75" x14ac:dyDescent="0.25">
      <c r="B150" s="93" t="s">
        <v>58</v>
      </c>
      <c r="C150" s="94">
        <v>60</v>
      </c>
      <c r="D150" s="193">
        <v>35</v>
      </c>
      <c r="E150" s="447"/>
    </row>
  </sheetData>
  <mergeCells count="49">
    <mergeCell ref="P134:Q134"/>
    <mergeCell ref="B139:B141"/>
    <mergeCell ref="F139:F141"/>
    <mergeCell ref="E149:E150"/>
    <mergeCell ref="E124:E126"/>
    <mergeCell ref="B129:N129"/>
    <mergeCell ref="J131:L131"/>
    <mergeCell ref="P131:Q131"/>
    <mergeCell ref="P132:Q132"/>
    <mergeCell ref="P133:Q133"/>
    <mergeCell ref="B106:N106"/>
    <mergeCell ref="P87:Q87"/>
    <mergeCell ref="P88:Q88"/>
    <mergeCell ref="P89:Q89"/>
    <mergeCell ref="P90:Q90"/>
    <mergeCell ref="P91:Q91"/>
    <mergeCell ref="P92:Q92"/>
    <mergeCell ref="P93:Q93"/>
    <mergeCell ref="B96:N96"/>
    <mergeCell ref="D99:E99"/>
    <mergeCell ref="D100:E100"/>
    <mergeCell ref="B103:P103"/>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934</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31</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31</v>
      </c>
      <c r="E15" s="36">
        <v>1252968600</v>
      </c>
      <c r="F15" s="212">
        <v>600</v>
      </c>
      <c r="G15" s="81"/>
      <c r="I15" s="39"/>
      <c r="J15" s="39"/>
      <c r="K15" s="39"/>
      <c r="L15" s="39"/>
      <c r="M15" s="39"/>
      <c r="N15" s="96"/>
    </row>
    <row r="16" spans="2:16" x14ac:dyDescent="0.25">
      <c r="B16" s="443"/>
      <c r="C16" s="443"/>
      <c r="D16" s="198"/>
      <c r="E16" s="36"/>
      <c r="F16" s="37"/>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10</v>
      </c>
      <c r="F40" s="92"/>
      <c r="G40" s="92"/>
      <c r="H40" s="92"/>
      <c r="I40" s="95"/>
      <c r="J40" s="95"/>
      <c r="K40" s="95"/>
      <c r="L40" s="95"/>
      <c r="M40" s="95"/>
      <c r="N40" s="96"/>
    </row>
    <row r="41" spans="1:17" ht="42.75" x14ac:dyDescent="0.25">
      <c r="A41" s="87"/>
      <c r="B41" s="93" t="s">
        <v>103</v>
      </c>
      <c r="C41" s="94">
        <v>60</v>
      </c>
      <c r="D41" s="193">
        <v>10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90" x14ac:dyDescent="0.25">
      <c r="A49" s="47">
        <v>1</v>
      </c>
      <c r="B49" s="102" t="s">
        <v>935</v>
      </c>
      <c r="C49" s="102" t="s">
        <v>935</v>
      </c>
      <c r="D49" s="102" t="s">
        <v>936</v>
      </c>
      <c r="E49" s="124" t="s">
        <v>937</v>
      </c>
      <c r="F49" s="98" t="s">
        <v>95</v>
      </c>
      <c r="G49" s="115"/>
      <c r="H49" s="105">
        <v>39794</v>
      </c>
      <c r="I49" s="105">
        <v>40189</v>
      </c>
      <c r="J49" s="99" t="s">
        <v>96</v>
      </c>
      <c r="K49" s="157">
        <f>(I49-H49)/30</f>
        <v>13.166666666666666</v>
      </c>
      <c r="L49" s="99"/>
      <c r="M49" s="155"/>
      <c r="N49" s="155"/>
      <c r="O49" s="27"/>
      <c r="P49" s="27"/>
      <c r="Q49" s="116"/>
      <c r="R49" s="100"/>
      <c r="S49" s="100"/>
      <c r="T49" s="100"/>
      <c r="U49" s="100"/>
      <c r="V49" s="100"/>
      <c r="W49" s="100"/>
      <c r="X49" s="100"/>
      <c r="Y49" s="100"/>
      <c r="Z49" s="100"/>
    </row>
    <row r="50" spans="1:26" s="101" customFormat="1" ht="90" x14ac:dyDescent="0.25">
      <c r="A50" s="47">
        <f>+A49+1</f>
        <v>2</v>
      </c>
      <c r="B50" s="102" t="s">
        <v>935</v>
      </c>
      <c r="C50" s="102" t="s">
        <v>935</v>
      </c>
      <c r="D50" s="102" t="s">
        <v>936</v>
      </c>
      <c r="E50" s="124" t="s">
        <v>938</v>
      </c>
      <c r="F50" s="98" t="s">
        <v>95</v>
      </c>
      <c r="G50" s="98"/>
      <c r="H50" s="105">
        <v>40436</v>
      </c>
      <c r="I50" s="105">
        <v>40543</v>
      </c>
      <c r="J50" s="99" t="s">
        <v>96</v>
      </c>
      <c r="K50" s="157">
        <f t="shared" ref="K50:K51" si="0">(I50-H50)/30</f>
        <v>3.5666666666666669</v>
      </c>
      <c r="L50" s="99"/>
      <c r="M50" s="155"/>
      <c r="N50" s="155"/>
      <c r="O50" s="27"/>
      <c r="P50" s="27"/>
      <c r="Q50" s="116"/>
      <c r="R50" s="100"/>
      <c r="S50" s="100"/>
      <c r="T50" s="100"/>
      <c r="U50" s="100"/>
      <c r="V50" s="100"/>
      <c r="W50" s="100"/>
      <c r="X50" s="100"/>
      <c r="Y50" s="100"/>
      <c r="Z50" s="100"/>
    </row>
    <row r="51" spans="1:26" s="101" customFormat="1" ht="90" x14ac:dyDescent="0.25">
      <c r="A51" s="47">
        <f t="shared" ref="A51:A56" si="1">+A50+1</f>
        <v>3</v>
      </c>
      <c r="B51" s="102" t="s">
        <v>935</v>
      </c>
      <c r="C51" s="102" t="s">
        <v>935</v>
      </c>
      <c r="D51" s="102" t="s">
        <v>936</v>
      </c>
      <c r="E51" s="124" t="s">
        <v>939</v>
      </c>
      <c r="F51" s="98" t="s">
        <v>95</v>
      </c>
      <c r="G51" s="98"/>
      <c r="H51" s="105">
        <v>40605</v>
      </c>
      <c r="I51" s="105">
        <v>40724</v>
      </c>
      <c r="J51" s="99" t="s">
        <v>96</v>
      </c>
      <c r="K51" s="157">
        <f t="shared" si="0"/>
        <v>3.9666666666666668</v>
      </c>
      <c r="L51" s="99"/>
      <c r="M51" s="155"/>
      <c r="N51" s="155"/>
      <c r="O51" s="27"/>
      <c r="P51" s="27"/>
      <c r="Q51" s="116"/>
      <c r="R51" s="100"/>
      <c r="S51" s="100"/>
      <c r="T51" s="100"/>
      <c r="U51" s="100"/>
      <c r="V51" s="100"/>
      <c r="W51" s="100"/>
      <c r="X51" s="100"/>
      <c r="Y51" s="100"/>
      <c r="Z51" s="100"/>
    </row>
    <row r="52" spans="1:26" s="101" customFormat="1" x14ac:dyDescent="0.25">
      <c r="A52" s="47">
        <f t="shared" si="1"/>
        <v>4</v>
      </c>
      <c r="B52" s="102"/>
      <c r="C52" s="103"/>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1"/>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2">SUM(K49:K56)</f>
        <v>20.700000000000003</v>
      </c>
      <c r="L57" s="104">
        <f t="shared" si="2"/>
        <v>0</v>
      </c>
      <c r="M57" s="114">
        <f t="shared" si="2"/>
        <v>0</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20.700000000000003</v>
      </c>
      <c r="D61" s="58" t="s">
        <v>110</v>
      </c>
      <c r="E61" s="58"/>
      <c r="F61" s="32"/>
      <c r="G61" s="32"/>
      <c r="H61" s="32"/>
      <c r="I61" s="32"/>
      <c r="J61" s="32"/>
      <c r="K61" s="32"/>
      <c r="L61" s="32"/>
      <c r="M61" s="32"/>
    </row>
    <row r="62" spans="1:26" s="30" customFormat="1" ht="30" customHeight="1" x14ac:dyDescent="0.25">
      <c r="B62" s="59" t="s">
        <v>25</v>
      </c>
      <c r="C62" s="60">
        <f>+M57</f>
        <v>0</v>
      </c>
      <c r="D62" s="58"/>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204</v>
      </c>
      <c r="C69" s="190" t="s">
        <v>480</v>
      </c>
      <c r="D69" s="190"/>
      <c r="E69" s="190">
        <v>600</v>
      </c>
      <c r="F69" s="190"/>
      <c r="G69" s="190"/>
      <c r="H69" s="190"/>
      <c r="I69" s="190" t="s">
        <v>95</v>
      </c>
      <c r="J69" s="190" t="s">
        <v>95</v>
      </c>
      <c r="K69" s="190"/>
      <c r="L69" s="190"/>
      <c r="M69" s="190"/>
      <c r="N69" s="190"/>
      <c r="O69" s="457"/>
      <c r="P69" s="458"/>
      <c r="Q69" s="109"/>
    </row>
    <row r="70" spans="2:17" x14ac:dyDescent="0.25">
      <c r="B70" s="3"/>
      <c r="C70" s="190"/>
      <c r="D70" s="190"/>
      <c r="E70" s="190"/>
      <c r="F70" s="190"/>
      <c r="G70" s="190"/>
      <c r="H70" s="190"/>
      <c r="I70" s="190"/>
      <c r="J70" s="190"/>
      <c r="K70" s="190"/>
      <c r="L70" s="190"/>
      <c r="M70" s="190"/>
      <c r="N70" s="190"/>
      <c r="O70" s="457"/>
      <c r="P70" s="458"/>
      <c r="Q70" s="109"/>
    </row>
    <row r="71" spans="2:17" x14ac:dyDescent="0.25">
      <c r="B71" s="3"/>
      <c r="C71" s="3"/>
      <c r="D71" s="3"/>
      <c r="E71" s="3"/>
      <c r="F71" s="3"/>
      <c r="G71" s="3"/>
      <c r="H71" s="3"/>
      <c r="I71" s="3"/>
      <c r="J71" s="3"/>
      <c r="K71" s="3"/>
      <c r="L71" s="3"/>
      <c r="M71" s="3"/>
      <c r="N71" s="3"/>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60.75" customHeight="1" x14ac:dyDescent="0.25">
      <c r="B88" s="190" t="s">
        <v>160</v>
      </c>
      <c r="C88" s="190" t="s">
        <v>679</v>
      </c>
      <c r="D88" s="190" t="s">
        <v>940</v>
      </c>
      <c r="E88" s="190">
        <v>1129574172</v>
      </c>
      <c r="F88" s="9" t="s">
        <v>243</v>
      </c>
      <c r="G88" s="190" t="s">
        <v>116</v>
      </c>
      <c r="H88" s="219">
        <v>41040</v>
      </c>
      <c r="I88" s="86">
        <v>41447</v>
      </c>
      <c r="J88" s="190" t="s">
        <v>941</v>
      </c>
      <c r="K88" s="86" t="s">
        <v>942</v>
      </c>
      <c r="L88" s="86" t="s">
        <v>943</v>
      </c>
      <c r="M88" s="69" t="s">
        <v>95</v>
      </c>
      <c r="N88" s="69" t="s">
        <v>96</v>
      </c>
      <c r="O88" s="69" t="s">
        <v>95</v>
      </c>
      <c r="P88" s="461" t="s">
        <v>912</v>
      </c>
      <c r="Q88" s="462"/>
    </row>
    <row r="89" spans="2:17" ht="60.75" customHeight="1" x14ac:dyDescent="0.25">
      <c r="B89" s="190" t="s">
        <v>160</v>
      </c>
      <c r="C89" s="190" t="s">
        <v>679</v>
      </c>
      <c r="D89" s="190" t="s">
        <v>944</v>
      </c>
      <c r="E89" s="190">
        <v>22690589</v>
      </c>
      <c r="F89" s="190" t="s">
        <v>945</v>
      </c>
      <c r="G89" s="190" t="s">
        <v>946</v>
      </c>
      <c r="H89" s="219">
        <v>30663</v>
      </c>
      <c r="J89" s="190" t="s">
        <v>947</v>
      </c>
      <c r="K89" s="86" t="s">
        <v>948</v>
      </c>
      <c r="L89" s="86" t="s">
        <v>949</v>
      </c>
      <c r="M89" s="69" t="s">
        <v>95</v>
      </c>
      <c r="N89" s="69" t="s">
        <v>96</v>
      </c>
      <c r="O89" s="69" t="s">
        <v>95</v>
      </c>
      <c r="P89" s="461" t="s">
        <v>912</v>
      </c>
      <c r="Q89" s="462"/>
    </row>
    <row r="90" spans="2:17" ht="33.6" customHeight="1" x14ac:dyDescent="0.25">
      <c r="B90" s="190" t="s">
        <v>220</v>
      </c>
      <c r="C90" s="190" t="s">
        <v>682</v>
      </c>
      <c r="D90" s="190" t="s">
        <v>950</v>
      </c>
      <c r="E90" s="190">
        <v>45744641</v>
      </c>
      <c r="F90" s="190" t="s">
        <v>646</v>
      </c>
      <c r="G90" s="190" t="s">
        <v>946</v>
      </c>
      <c r="H90" s="219">
        <v>38646</v>
      </c>
      <c r="I90" s="86">
        <v>186624514</v>
      </c>
      <c r="J90" s="190" t="s">
        <v>951</v>
      </c>
      <c r="K90" s="86" t="s">
        <v>952</v>
      </c>
      <c r="L90" s="86" t="s">
        <v>953</v>
      </c>
      <c r="M90" s="69" t="s">
        <v>95</v>
      </c>
      <c r="N90" s="69" t="s">
        <v>95</v>
      </c>
      <c r="O90" s="69" t="s">
        <v>95</v>
      </c>
      <c r="P90" s="460"/>
      <c r="Q90" s="460"/>
    </row>
    <row r="91" spans="2:17" ht="33.6" customHeight="1" x14ac:dyDescent="0.25">
      <c r="B91" s="190" t="s">
        <v>220</v>
      </c>
      <c r="C91" s="190" t="s">
        <v>682</v>
      </c>
      <c r="D91" s="190" t="s">
        <v>954</v>
      </c>
      <c r="E91" s="190">
        <v>1140855267</v>
      </c>
      <c r="F91" s="190" t="s">
        <v>192</v>
      </c>
      <c r="G91" s="190" t="s">
        <v>313</v>
      </c>
      <c r="H91" s="219">
        <v>41663</v>
      </c>
      <c r="I91" s="86">
        <v>142665</v>
      </c>
      <c r="J91" s="190" t="s">
        <v>955</v>
      </c>
      <c r="K91" s="86" t="s">
        <v>956</v>
      </c>
      <c r="L91" s="86" t="s">
        <v>192</v>
      </c>
      <c r="M91" s="69" t="s">
        <v>95</v>
      </c>
      <c r="N91" s="69" t="s">
        <v>95</v>
      </c>
      <c r="O91" s="69" t="s">
        <v>95</v>
      </c>
      <c r="P91" s="460" t="s">
        <v>957</v>
      </c>
      <c r="Q91" s="460"/>
    </row>
    <row r="92" spans="2:17" ht="33.6" customHeight="1" x14ac:dyDescent="0.25">
      <c r="B92" s="190" t="s">
        <v>220</v>
      </c>
      <c r="C92" s="190" t="s">
        <v>682</v>
      </c>
      <c r="D92" s="190"/>
      <c r="E92" s="190"/>
      <c r="F92" s="190"/>
      <c r="G92" s="190"/>
      <c r="H92" s="219"/>
      <c r="I92" s="86"/>
      <c r="J92" s="190"/>
      <c r="K92" s="86"/>
      <c r="L92" s="86"/>
      <c r="M92" s="69"/>
      <c r="N92" s="69"/>
      <c r="O92" s="69"/>
      <c r="P92" s="197"/>
      <c r="Q92" s="197"/>
    </row>
    <row r="93" spans="2:17" ht="33.6" customHeight="1" x14ac:dyDescent="0.25">
      <c r="B93" s="190" t="s">
        <v>220</v>
      </c>
      <c r="C93" s="190" t="s">
        <v>682</v>
      </c>
      <c r="D93" s="190"/>
      <c r="E93" s="190"/>
      <c r="F93" s="190"/>
      <c r="G93" s="190"/>
      <c r="H93" s="219"/>
      <c r="I93" s="86"/>
      <c r="J93" s="190"/>
      <c r="K93" s="86"/>
      <c r="L93" s="86"/>
      <c r="M93" s="69"/>
      <c r="N93" s="69"/>
      <c r="O93" s="69"/>
      <c r="P93" s="460"/>
      <c r="Q93" s="460"/>
    </row>
    <row r="94" spans="2:17" ht="15.75" thickBot="1" x14ac:dyDescent="0.3"/>
    <row r="95" spans="2:17" ht="27" thickBot="1" x14ac:dyDescent="0.3">
      <c r="B95" s="449" t="s">
        <v>44</v>
      </c>
      <c r="C95" s="450"/>
      <c r="D95" s="450"/>
      <c r="E95" s="450"/>
      <c r="F95" s="450"/>
      <c r="G95" s="450"/>
      <c r="H95" s="450"/>
      <c r="I95" s="450"/>
      <c r="J95" s="450"/>
      <c r="K95" s="450"/>
      <c r="L95" s="450"/>
      <c r="M95" s="450"/>
      <c r="N95" s="451"/>
    </row>
    <row r="98" spans="1:26" ht="46.15" customHeight="1" x14ac:dyDescent="0.25">
      <c r="B98" s="68" t="s">
        <v>33</v>
      </c>
      <c r="C98" s="68" t="s">
        <v>45</v>
      </c>
      <c r="D98" s="452" t="s">
        <v>3</v>
      </c>
      <c r="E98" s="454"/>
    </row>
    <row r="99" spans="1:26" ht="46.9" customHeight="1" x14ac:dyDescent="0.25">
      <c r="B99" s="69" t="s">
        <v>85</v>
      </c>
      <c r="C99" s="109" t="s">
        <v>95</v>
      </c>
      <c r="D99" s="463"/>
      <c r="E99" s="463"/>
    </row>
    <row r="102" spans="1:26" ht="26.25" x14ac:dyDescent="0.25">
      <c r="B102" s="437" t="s">
        <v>62</v>
      </c>
      <c r="C102" s="438"/>
      <c r="D102" s="438"/>
      <c r="E102" s="438"/>
      <c r="F102" s="438"/>
      <c r="G102" s="438"/>
      <c r="H102" s="438"/>
      <c r="I102" s="438"/>
      <c r="J102" s="438"/>
      <c r="K102" s="438"/>
      <c r="L102" s="438"/>
      <c r="M102" s="438"/>
      <c r="N102" s="438"/>
      <c r="O102" s="438"/>
      <c r="P102" s="438"/>
    </row>
    <row r="104" spans="1:26" ht="15.75" thickBot="1" x14ac:dyDescent="0.3"/>
    <row r="105" spans="1:26" ht="27" thickBot="1" x14ac:dyDescent="0.3">
      <c r="B105" s="449" t="s">
        <v>52</v>
      </c>
      <c r="C105" s="450"/>
      <c r="D105" s="450"/>
      <c r="E105" s="450"/>
      <c r="F105" s="450"/>
      <c r="G105" s="450"/>
      <c r="H105" s="450"/>
      <c r="I105" s="450"/>
      <c r="J105" s="450"/>
      <c r="K105" s="450"/>
      <c r="L105" s="450"/>
      <c r="M105" s="450"/>
      <c r="N105" s="451"/>
    </row>
    <row r="107" spans="1:26" ht="15.75" thickBot="1" x14ac:dyDescent="0.3">
      <c r="M107" s="65"/>
      <c r="N107" s="65"/>
    </row>
    <row r="108" spans="1:26" s="95" customFormat="1" ht="109.5" customHeight="1" x14ac:dyDescent="0.25">
      <c r="B108" s="106" t="s">
        <v>104</v>
      </c>
      <c r="C108" s="106" t="s">
        <v>105</v>
      </c>
      <c r="D108" s="106" t="s">
        <v>106</v>
      </c>
      <c r="E108" s="106" t="s">
        <v>43</v>
      </c>
      <c r="F108" s="106" t="s">
        <v>22</v>
      </c>
      <c r="G108" s="106" t="s">
        <v>65</v>
      </c>
      <c r="H108" s="106" t="s">
        <v>17</v>
      </c>
      <c r="I108" s="106" t="s">
        <v>10</v>
      </c>
      <c r="J108" s="106" t="s">
        <v>31</v>
      </c>
      <c r="K108" s="106" t="s">
        <v>59</v>
      </c>
      <c r="L108" s="106" t="s">
        <v>20</v>
      </c>
      <c r="M108" s="91" t="s">
        <v>26</v>
      </c>
      <c r="N108" s="106" t="s">
        <v>107</v>
      </c>
      <c r="O108" s="106" t="s">
        <v>36</v>
      </c>
      <c r="P108" s="107" t="s">
        <v>11</v>
      </c>
      <c r="Q108" s="107" t="s">
        <v>19</v>
      </c>
    </row>
    <row r="109" spans="1:26" s="101" customFormat="1" x14ac:dyDescent="0.25">
      <c r="A109" s="47">
        <v>1</v>
      </c>
      <c r="B109" s="102"/>
      <c r="C109" s="102"/>
      <c r="D109" s="102"/>
      <c r="E109" s="155"/>
      <c r="F109" s="105"/>
      <c r="G109" s="115"/>
      <c r="H109" s="105"/>
      <c r="I109" s="105"/>
      <c r="J109" s="99"/>
      <c r="K109" s="155"/>
      <c r="L109" s="99"/>
      <c r="M109" s="155"/>
      <c r="N109" s="90"/>
      <c r="O109" s="27"/>
      <c r="P109" s="27"/>
      <c r="Q109" s="116"/>
      <c r="R109" s="100"/>
      <c r="S109" s="100"/>
      <c r="T109" s="100"/>
      <c r="U109" s="100"/>
      <c r="V109" s="100"/>
      <c r="W109" s="100"/>
      <c r="X109" s="100"/>
      <c r="Y109" s="100"/>
      <c r="Z109" s="100"/>
    </row>
    <row r="110" spans="1:26" s="101" customFormat="1" x14ac:dyDescent="0.25">
      <c r="A110" s="47">
        <f>+A109+1</f>
        <v>2</v>
      </c>
      <c r="B110" s="102"/>
      <c r="C110" s="102"/>
      <c r="D110" s="102"/>
      <c r="E110" s="155"/>
      <c r="F110" s="98"/>
      <c r="G110" s="97"/>
      <c r="H110" s="105"/>
      <c r="I110" s="105"/>
      <c r="J110" s="99"/>
      <c r="K110" s="155"/>
      <c r="L110" s="99"/>
      <c r="M110" s="124"/>
      <c r="N110" s="90"/>
      <c r="O110" s="27"/>
      <c r="P110" s="27"/>
      <c r="Q110" s="116"/>
      <c r="R110" s="100"/>
      <c r="S110" s="100"/>
      <c r="T110" s="100"/>
      <c r="U110" s="100"/>
      <c r="V110" s="100"/>
      <c r="W110" s="100"/>
      <c r="X110" s="100"/>
      <c r="Y110" s="100"/>
      <c r="Z110" s="100"/>
    </row>
    <row r="111" spans="1:26" s="101" customFormat="1" x14ac:dyDescent="0.25">
      <c r="A111" s="47">
        <f t="shared" ref="A111:A116" si="3">+A110+1</f>
        <v>3</v>
      </c>
      <c r="B111" s="102"/>
      <c r="C111" s="102"/>
      <c r="D111" s="102"/>
      <c r="E111" s="155"/>
      <c r="F111" s="98"/>
      <c r="G111" s="97"/>
      <c r="H111" s="105"/>
      <c r="I111" s="105"/>
      <c r="J111" s="99"/>
      <c r="K111" s="155"/>
      <c r="L111" s="99"/>
      <c r="M111" s="124"/>
      <c r="N111" s="90"/>
      <c r="O111" s="27"/>
      <c r="P111" s="27"/>
      <c r="Q111" s="116"/>
      <c r="R111" s="100"/>
      <c r="S111" s="100"/>
      <c r="T111" s="100"/>
      <c r="U111" s="100"/>
      <c r="V111" s="100"/>
      <c r="W111" s="100"/>
      <c r="X111" s="100"/>
      <c r="Y111" s="100"/>
      <c r="Z111" s="100"/>
    </row>
    <row r="112" spans="1:26" s="101" customFormat="1" x14ac:dyDescent="0.25">
      <c r="A112" s="47">
        <f t="shared" si="3"/>
        <v>4</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3"/>
        <v>5</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3"/>
        <v>6</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3"/>
        <v>7</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3"/>
        <v>8</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c r="B117" s="50" t="s">
        <v>16</v>
      </c>
      <c r="C117" s="103"/>
      <c r="D117" s="102"/>
      <c r="E117" s="97"/>
      <c r="F117" s="98"/>
      <c r="G117" s="98"/>
      <c r="H117" s="98"/>
      <c r="I117" s="99"/>
      <c r="J117" s="99"/>
      <c r="K117" s="104">
        <f t="shared" ref="K117:N117" si="4">SUM(K109:K116)</f>
        <v>0</v>
      </c>
      <c r="L117" s="104">
        <f t="shared" si="4"/>
        <v>0</v>
      </c>
      <c r="M117" s="114">
        <f t="shared" si="4"/>
        <v>0</v>
      </c>
      <c r="N117" s="104">
        <f t="shared" si="4"/>
        <v>0</v>
      </c>
      <c r="O117" s="27"/>
      <c r="P117" s="27"/>
      <c r="Q117" s="117"/>
    </row>
    <row r="118" spans="1:26" x14ac:dyDescent="0.25">
      <c r="B118" s="30"/>
      <c r="C118" s="30"/>
      <c r="D118" s="30"/>
      <c r="E118" s="31"/>
      <c r="F118" s="30"/>
      <c r="G118" s="30"/>
      <c r="H118" s="30"/>
      <c r="I118" s="30"/>
      <c r="J118" s="30"/>
      <c r="K118" s="30"/>
      <c r="L118" s="30"/>
      <c r="M118" s="30"/>
      <c r="N118" s="30"/>
      <c r="O118" s="30"/>
      <c r="P118" s="30"/>
    </row>
    <row r="119" spans="1:26" ht="18.75" x14ac:dyDescent="0.25">
      <c r="B119" s="59" t="s">
        <v>32</v>
      </c>
      <c r="C119" s="73">
        <f>+K117</f>
        <v>0</v>
      </c>
      <c r="H119" s="32"/>
      <c r="I119" s="32"/>
      <c r="J119" s="32"/>
      <c r="K119" s="32"/>
      <c r="L119" s="32"/>
      <c r="M119" s="32"/>
      <c r="N119" s="30"/>
      <c r="O119" s="30"/>
      <c r="P119" s="30"/>
    </row>
    <row r="121" spans="1:26" ht="15.75" thickBot="1" x14ac:dyDescent="0.3"/>
    <row r="122" spans="1:26" ht="37.15" customHeight="1" thickBot="1" x14ac:dyDescent="0.3">
      <c r="B122" s="76" t="s">
        <v>47</v>
      </c>
      <c r="C122" s="77" t="s">
        <v>48</v>
      </c>
      <c r="D122" s="76" t="s">
        <v>49</v>
      </c>
      <c r="E122" s="77" t="s">
        <v>53</v>
      </c>
    </row>
    <row r="123" spans="1:26" ht="41.45" customHeight="1" x14ac:dyDescent="0.25">
      <c r="B123" s="67" t="s">
        <v>86</v>
      </c>
      <c r="C123" s="70">
        <v>20</v>
      </c>
      <c r="D123" s="70"/>
      <c r="E123" s="467">
        <f>+D123+D124+D125</f>
        <v>0</v>
      </c>
    </row>
    <row r="124" spans="1:26" x14ac:dyDescent="0.25">
      <c r="B124" s="67" t="s">
        <v>87</v>
      </c>
      <c r="C124" s="200">
        <v>30</v>
      </c>
      <c r="D124" s="193"/>
      <c r="E124" s="468"/>
    </row>
    <row r="125" spans="1:26" ht="15.75" thickBot="1" x14ac:dyDescent="0.3">
      <c r="B125" s="67" t="s">
        <v>88</v>
      </c>
      <c r="C125" s="72">
        <v>40</v>
      </c>
      <c r="D125" s="72"/>
      <c r="E125" s="469"/>
    </row>
    <row r="127" spans="1:26" ht="15.75" thickBot="1" x14ac:dyDescent="0.3"/>
    <row r="128" spans="1:26" ht="27" thickBot="1" x14ac:dyDescent="0.3">
      <c r="B128" s="449" t="s">
        <v>50</v>
      </c>
      <c r="C128" s="450"/>
      <c r="D128" s="450"/>
      <c r="E128" s="450"/>
      <c r="F128" s="450"/>
      <c r="G128" s="450"/>
      <c r="H128" s="450"/>
      <c r="I128" s="450"/>
      <c r="J128" s="450"/>
      <c r="K128" s="450"/>
      <c r="L128" s="450"/>
      <c r="M128" s="450"/>
      <c r="N128" s="451"/>
    </row>
    <row r="130" spans="2:17" ht="76.5" customHeight="1" x14ac:dyDescent="0.25">
      <c r="B130" s="108" t="s">
        <v>0</v>
      </c>
      <c r="C130" s="108" t="s">
        <v>39</v>
      </c>
      <c r="D130" s="108" t="s">
        <v>40</v>
      </c>
      <c r="E130" s="108" t="s">
        <v>78</v>
      </c>
      <c r="F130" s="108" t="s">
        <v>80</v>
      </c>
      <c r="G130" s="108" t="s">
        <v>81</v>
      </c>
      <c r="H130" s="108" t="s">
        <v>82</v>
      </c>
      <c r="I130" s="108" t="s">
        <v>79</v>
      </c>
      <c r="J130" s="452" t="s">
        <v>83</v>
      </c>
      <c r="K130" s="453"/>
      <c r="L130" s="454"/>
      <c r="M130" s="108" t="s">
        <v>84</v>
      </c>
      <c r="N130" s="108" t="s">
        <v>41</v>
      </c>
      <c r="O130" s="108" t="s">
        <v>42</v>
      </c>
      <c r="P130" s="452" t="s">
        <v>3</v>
      </c>
      <c r="Q130" s="454"/>
    </row>
    <row r="131" spans="2:17" ht="60.75" customHeight="1" x14ac:dyDescent="0.25">
      <c r="B131" s="190" t="s">
        <v>510</v>
      </c>
      <c r="C131" s="190" t="s">
        <v>95</v>
      </c>
      <c r="D131" s="190" t="s">
        <v>958</v>
      </c>
      <c r="E131" s="3">
        <v>72121634</v>
      </c>
      <c r="F131" s="190" t="s">
        <v>243</v>
      </c>
      <c r="G131" s="190" t="s">
        <v>244</v>
      </c>
      <c r="H131" s="125">
        <v>32969</v>
      </c>
      <c r="I131" s="5" t="s">
        <v>96</v>
      </c>
      <c r="J131" s="1" t="s">
        <v>482</v>
      </c>
      <c r="K131" s="86" t="s">
        <v>527</v>
      </c>
      <c r="L131" s="85" t="s">
        <v>528</v>
      </c>
      <c r="M131" s="109" t="s">
        <v>95</v>
      </c>
      <c r="N131" s="109" t="s">
        <v>95</v>
      </c>
      <c r="O131" s="109" t="s">
        <v>95</v>
      </c>
      <c r="P131" s="460" t="s">
        <v>959</v>
      </c>
      <c r="Q131" s="460"/>
    </row>
    <row r="132" spans="2:17" ht="60.75" customHeight="1" x14ac:dyDescent="0.25">
      <c r="B132" s="190" t="s">
        <v>92</v>
      </c>
      <c r="C132" s="190" t="s">
        <v>95</v>
      </c>
      <c r="D132" s="190" t="s">
        <v>960</v>
      </c>
      <c r="E132" s="3">
        <v>32841060</v>
      </c>
      <c r="F132" s="190" t="s">
        <v>961</v>
      </c>
      <c r="G132" s="190" t="s">
        <v>191</v>
      </c>
      <c r="H132" s="125">
        <v>35657</v>
      </c>
      <c r="I132" s="5" t="s">
        <v>96</v>
      </c>
      <c r="J132" s="1"/>
      <c r="K132" s="86"/>
      <c r="L132" s="85"/>
      <c r="M132" s="109" t="s">
        <v>95</v>
      </c>
      <c r="N132" s="109" t="s">
        <v>95</v>
      </c>
      <c r="O132" s="109" t="s">
        <v>95</v>
      </c>
      <c r="P132" s="460" t="s">
        <v>959</v>
      </c>
      <c r="Q132" s="460"/>
    </row>
    <row r="133" spans="2:17" ht="33.6" customHeight="1" x14ac:dyDescent="0.25">
      <c r="B133" s="190" t="s">
        <v>93</v>
      </c>
      <c r="C133" s="190" t="s">
        <v>95</v>
      </c>
      <c r="D133" s="190" t="s">
        <v>962</v>
      </c>
      <c r="E133" s="3">
        <v>52706418</v>
      </c>
      <c r="F133" s="3" t="s">
        <v>561</v>
      </c>
      <c r="G133" s="190" t="s">
        <v>359</v>
      </c>
      <c r="H133" s="3" t="s">
        <v>96</v>
      </c>
      <c r="I133" s="5" t="s">
        <v>963</v>
      </c>
      <c r="J133" s="1"/>
      <c r="K133" s="85"/>
      <c r="L133" s="85"/>
      <c r="M133" s="109" t="s">
        <v>95</v>
      </c>
      <c r="N133" s="109" t="s">
        <v>95</v>
      </c>
      <c r="O133" s="109" t="s">
        <v>95</v>
      </c>
      <c r="P133" s="463"/>
      <c r="Q133" s="463"/>
    </row>
    <row r="136" spans="2:17" ht="15.75" thickBot="1" x14ac:dyDescent="0.3"/>
    <row r="137" spans="2:17" ht="54" customHeight="1" x14ac:dyDescent="0.25">
      <c r="B137" s="112" t="s">
        <v>33</v>
      </c>
      <c r="C137" s="112" t="s">
        <v>47</v>
      </c>
      <c r="D137" s="108" t="s">
        <v>48</v>
      </c>
      <c r="E137" s="112" t="s">
        <v>49</v>
      </c>
      <c r="F137" s="77" t="s">
        <v>54</v>
      </c>
      <c r="G137" s="82"/>
    </row>
    <row r="138" spans="2:17" ht="120.75" customHeight="1" x14ac:dyDescent="0.2">
      <c r="B138" s="470" t="s">
        <v>51</v>
      </c>
      <c r="C138" s="6" t="s">
        <v>89</v>
      </c>
      <c r="D138" s="193">
        <v>25</v>
      </c>
      <c r="E138" s="193">
        <v>0</v>
      </c>
      <c r="F138" s="471">
        <f>+E138+E139+E140</f>
        <v>10</v>
      </c>
      <c r="G138" s="83"/>
    </row>
    <row r="139" spans="2:17" ht="76.150000000000006" customHeight="1" x14ac:dyDescent="0.2">
      <c r="B139" s="470"/>
      <c r="C139" s="6" t="s">
        <v>90</v>
      </c>
      <c r="D139" s="197">
        <v>25</v>
      </c>
      <c r="E139" s="193">
        <v>0</v>
      </c>
      <c r="F139" s="472"/>
      <c r="G139" s="83"/>
    </row>
    <row r="140" spans="2:17" ht="69" customHeight="1" x14ac:dyDescent="0.2">
      <c r="B140" s="470"/>
      <c r="C140" s="6" t="s">
        <v>91</v>
      </c>
      <c r="D140" s="193">
        <v>10</v>
      </c>
      <c r="E140" s="193">
        <v>10</v>
      </c>
      <c r="F140" s="473"/>
      <c r="G140" s="83"/>
    </row>
    <row r="141" spans="2:17" x14ac:dyDescent="0.25">
      <c r="C141" s="92"/>
    </row>
    <row r="144" spans="2:17" x14ac:dyDescent="0.25">
      <c r="B144" s="110" t="s">
        <v>55</v>
      </c>
    </row>
    <row r="147" spans="2:5" x14ac:dyDescent="0.25">
      <c r="B147" s="113" t="s">
        <v>33</v>
      </c>
      <c r="C147" s="113" t="s">
        <v>56</v>
      </c>
      <c r="D147" s="112" t="s">
        <v>49</v>
      </c>
      <c r="E147" s="112" t="s">
        <v>16</v>
      </c>
    </row>
    <row r="148" spans="2:5" ht="28.5" x14ac:dyDescent="0.25">
      <c r="B148" s="93" t="s">
        <v>57</v>
      </c>
      <c r="C148" s="94">
        <v>40</v>
      </c>
      <c r="D148" s="193">
        <v>0</v>
      </c>
      <c r="E148" s="446">
        <v>10</v>
      </c>
    </row>
    <row r="149" spans="2:5" ht="42.75" x14ac:dyDescent="0.25">
      <c r="B149" s="93" t="s">
        <v>58</v>
      </c>
      <c r="C149" s="94">
        <v>60</v>
      </c>
      <c r="D149" s="193">
        <v>10</v>
      </c>
      <c r="E149" s="447"/>
    </row>
  </sheetData>
  <mergeCells count="48">
    <mergeCell ref="B138:B140"/>
    <mergeCell ref="F138:F140"/>
    <mergeCell ref="E148:E149"/>
    <mergeCell ref="B128:N128"/>
    <mergeCell ref="J130:L130"/>
    <mergeCell ref="P130:Q130"/>
    <mergeCell ref="P131:Q131"/>
    <mergeCell ref="P132:Q132"/>
    <mergeCell ref="P133:Q133"/>
    <mergeCell ref="B95:N95"/>
    <mergeCell ref="D98:E98"/>
    <mergeCell ref="D99:E99"/>
    <mergeCell ref="B102:P102"/>
    <mergeCell ref="B105:N105"/>
    <mergeCell ref="E123:E125"/>
    <mergeCell ref="P93:Q93"/>
    <mergeCell ref="O72:P72"/>
    <mergeCell ref="O73:P73"/>
    <mergeCell ref="O74:P74"/>
    <mergeCell ref="O75:P75"/>
    <mergeCell ref="P87:Q87"/>
    <mergeCell ref="P88:Q88"/>
    <mergeCell ref="P89:Q89"/>
    <mergeCell ref="P90:Q90"/>
    <mergeCell ref="P91:Q91"/>
    <mergeCell ref="B81:N81"/>
    <mergeCell ref="J86:L86"/>
    <mergeCell ref="P86:Q86"/>
    <mergeCell ref="C63:N63"/>
    <mergeCell ref="B65:N65"/>
    <mergeCell ref="O68:P68"/>
    <mergeCell ref="O69:P69"/>
    <mergeCell ref="O70:P70"/>
    <mergeCell ref="O71:P7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5"/>
  <sheetViews>
    <sheetView zoomScale="84" zoomScaleNormal="84"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984</v>
      </c>
      <c r="D6" s="439"/>
      <c r="E6" s="439"/>
      <c r="F6" s="439"/>
      <c r="G6" s="439"/>
      <c r="H6" s="439"/>
      <c r="I6" s="439"/>
      <c r="J6" s="439"/>
      <c r="K6" s="439"/>
      <c r="L6" s="439"/>
      <c r="M6" s="439"/>
      <c r="N6" s="440"/>
    </row>
    <row r="7" spans="2:16" ht="16.5" thickBot="1" x14ac:dyDescent="0.3">
      <c r="B7" s="12" t="s">
        <v>5</v>
      </c>
      <c r="C7" s="439" t="s">
        <v>985</v>
      </c>
      <c r="D7" s="439"/>
      <c r="E7" s="439"/>
      <c r="F7" s="439"/>
      <c r="G7" s="439"/>
      <c r="H7" s="439"/>
      <c r="I7" s="439"/>
      <c r="J7" s="439"/>
      <c r="K7" s="439"/>
      <c r="L7" s="439"/>
      <c r="M7" s="439"/>
      <c r="N7" s="440"/>
    </row>
    <row r="8" spans="2:16" ht="16.5" thickBot="1" x14ac:dyDescent="0.3">
      <c r="B8" s="12" t="s">
        <v>6</v>
      </c>
      <c r="C8" s="439" t="s">
        <v>986</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15</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15</v>
      </c>
      <c r="E15" s="36">
        <v>626484300</v>
      </c>
      <c r="F15" s="241">
        <v>300</v>
      </c>
      <c r="G15" s="81"/>
      <c r="I15" s="39"/>
      <c r="J15" s="39"/>
      <c r="K15" s="39"/>
      <c r="L15" s="39"/>
      <c r="M15" s="39"/>
      <c r="N15" s="96"/>
    </row>
    <row r="16" spans="2:16" x14ac:dyDescent="0.25">
      <c r="B16" s="443"/>
      <c r="C16" s="443"/>
      <c r="D16" s="198"/>
      <c r="E16" s="36"/>
      <c r="F16" s="36"/>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626484300</v>
      </c>
      <c r="F22" s="241">
        <f>SUM(F15:F21)</f>
        <v>300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240</v>
      </c>
      <c r="D24" s="42"/>
      <c r="E24" s="45">
        <f>E22</f>
        <v>626484300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t="s">
        <v>165</v>
      </c>
      <c r="D30" s="109"/>
      <c r="E30" s="92"/>
      <c r="F30" s="92"/>
      <c r="G30" s="92"/>
      <c r="H30" s="92"/>
      <c r="I30" s="95"/>
      <c r="J30" s="95"/>
      <c r="K30" s="95"/>
      <c r="L30" s="95"/>
      <c r="M30" s="95"/>
      <c r="N30" s="96"/>
    </row>
    <row r="31" spans="1:14" x14ac:dyDescent="0.25">
      <c r="A31" s="87"/>
      <c r="B31" s="109" t="s">
        <v>98</v>
      </c>
      <c r="C31" s="193" t="s">
        <v>165</v>
      </c>
      <c r="D31" s="109"/>
      <c r="E31" s="92"/>
      <c r="F31" s="92"/>
      <c r="G31" s="92"/>
      <c r="H31" s="92"/>
      <c r="I31" s="95"/>
      <c r="J31" s="95"/>
      <c r="K31" s="95"/>
      <c r="L31" s="95"/>
      <c r="M31" s="95"/>
      <c r="N31" s="96"/>
    </row>
    <row r="32" spans="1:14" x14ac:dyDescent="0.25">
      <c r="A32" s="87"/>
      <c r="B32" s="109" t="s">
        <v>99</v>
      </c>
      <c r="C32" s="193" t="s">
        <v>165</v>
      </c>
      <c r="D32" s="109"/>
      <c r="E32" s="92"/>
      <c r="F32" s="92"/>
      <c r="G32" s="92"/>
      <c r="H32" s="92"/>
      <c r="I32" s="95"/>
      <c r="J32" s="95"/>
      <c r="K32" s="95"/>
      <c r="L32" s="95"/>
      <c r="M32" s="95"/>
      <c r="N32" s="96"/>
    </row>
    <row r="33" spans="1:17" x14ac:dyDescent="0.25">
      <c r="A33" s="87"/>
      <c r="B33" s="109" t="s">
        <v>100</v>
      </c>
      <c r="C33" s="242" t="s">
        <v>165</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f>+D40+D41</f>
        <v>100</v>
      </c>
      <c r="F40" s="92"/>
      <c r="G40" s="92"/>
      <c r="H40" s="92"/>
      <c r="I40" s="95"/>
      <c r="J40" s="95"/>
      <c r="K40" s="95"/>
      <c r="L40" s="95"/>
      <c r="M40" s="95"/>
      <c r="N40" s="96"/>
    </row>
    <row r="41" spans="1:17" ht="50.25" customHeight="1"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50" t="s">
        <v>984</v>
      </c>
      <c r="C49" s="103" t="s">
        <v>986</v>
      </c>
      <c r="D49" s="102" t="s">
        <v>189</v>
      </c>
      <c r="E49" s="97" t="s">
        <v>987</v>
      </c>
      <c r="F49" s="98" t="s">
        <v>95</v>
      </c>
      <c r="G49" s="115"/>
      <c r="H49" s="105">
        <v>40567</v>
      </c>
      <c r="I49" s="105">
        <v>40908</v>
      </c>
      <c r="J49" s="99" t="s">
        <v>96</v>
      </c>
      <c r="K49" s="90">
        <v>11.23</v>
      </c>
      <c r="L49" s="99"/>
      <c r="M49" s="90">
        <v>455</v>
      </c>
      <c r="N49" s="90">
        <v>120</v>
      </c>
      <c r="O49" s="27"/>
      <c r="P49" s="27"/>
      <c r="Q49" s="116"/>
      <c r="R49" s="100"/>
      <c r="S49" s="100"/>
      <c r="T49" s="100"/>
      <c r="U49" s="100"/>
      <c r="V49" s="100"/>
      <c r="W49" s="100"/>
      <c r="X49" s="100"/>
      <c r="Y49" s="100"/>
      <c r="Z49" s="100"/>
    </row>
    <row r="50" spans="1:26" s="101" customFormat="1" ht="30" x14ac:dyDescent="0.25">
      <c r="A50" s="47">
        <f>+A49+1</f>
        <v>2</v>
      </c>
      <c r="B50" s="50" t="s">
        <v>984</v>
      </c>
      <c r="C50" s="103" t="s">
        <v>988</v>
      </c>
      <c r="D50" s="102" t="s">
        <v>189</v>
      </c>
      <c r="E50" s="97" t="s">
        <v>989</v>
      </c>
      <c r="F50" s="98" t="s">
        <v>95</v>
      </c>
      <c r="G50" s="98"/>
      <c r="H50" s="105">
        <v>40187</v>
      </c>
      <c r="I50" s="105">
        <v>40543</v>
      </c>
      <c r="J50" s="99" t="s">
        <v>96</v>
      </c>
      <c r="K50" s="90">
        <v>11.733000000000001</v>
      </c>
      <c r="L50" s="99"/>
      <c r="M50" s="90">
        <v>120</v>
      </c>
      <c r="N50" s="90">
        <v>130</v>
      </c>
      <c r="O50" s="27"/>
      <c r="P50" s="27"/>
      <c r="Q50" s="116"/>
      <c r="R50" s="100"/>
      <c r="S50" s="100"/>
      <c r="T50" s="100"/>
      <c r="U50" s="100"/>
      <c r="V50" s="100"/>
      <c r="W50" s="100"/>
      <c r="X50" s="100"/>
      <c r="Y50" s="100"/>
      <c r="Z50" s="100"/>
    </row>
    <row r="51" spans="1:26" s="101" customFormat="1" ht="30" x14ac:dyDescent="0.25">
      <c r="A51" s="47">
        <f t="shared" ref="A51:A56" si="0">+A50+1</f>
        <v>3</v>
      </c>
      <c r="B51" s="50" t="s">
        <v>984</v>
      </c>
      <c r="C51" s="103" t="s">
        <v>988</v>
      </c>
      <c r="D51" s="102" t="s">
        <v>189</v>
      </c>
      <c r="E51" s="97" t="s">
        <v>990</v>
      </c>
      <c r="F51" s="98" t="s">
        <v>95</v>
      </c>
      <c r="G51" s="98"/>
      <c r="H51" s="105">
        <v>41091</v>
      </c>
      <c r="I51" s="105">
        <v>41273</v>
      </c>
      <c r="J51" s="99" t="s">
        <v>96</v>
      </c>
      <c r="K51" s="90">
        <v>5.96</v>
      </c>
      <c r="L51" s="99"/>
      <c r="M51" s="90">
        <v>130</v>
      </c>
      <c r="N51" s="90">
        <v>0</v>
      </c>
      <c r="O51" s="27"/>
      <c r="P51" s="27"/>
      <c r="Q51" s="116"/>
      <c r="R51" s="100"/>
      <c r="S51" s="100"/>
      <c r="T51" s="100"/>
      <c r="U51" s="100"/>
      <c r="V51" s="100"/>
      <c r="W51" s="100"/>
      <c r="X51" s="100"/>
      <c r="Y51" s="100"/>
      <c r="Z51" s="100"/>
    </row>
    <row r="52" spans="1:26" s="101" customFormat="1" x14ac:dyDescent="0.25">
      <c r="A52" s="47">
        <f t="shared" si="0"/>
        <v>4</v>
      </c>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28.923000000000002</v>
      </c>
      <c r="L57" s="104">
        <f t="shared" si="1"/>
        <v>0</v>
      </c>
      <c r="M57" s="114">
        <f t="shared" si="1"/>
        <v>705</v>
      </c>
      <c r="N57" s="104">
        <f t="shared" si="1"/>
        <v>250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28.923000000000002</v>
      </c>
      <c r="D61" s="200" t="s">
        <v>110</v>
      </c>
      <c r="E61" s="58"/>
      <c r="F61" s="32"/>
      <c r="G61" s="32"/>
      <c r="H61" s="32"/>
      <c r="I61" s="32"/>
      <c r="J61" s="32"/>
      <c r="K61" s="32"/>
      <c r="L61" s="32"/>
      <c r="M61" s="32"/>
    </row>
    <row r="62" spans="1:26" s="30" customFormat="1" ht="30" customHeight="1" x14ac:dyDescent="0.25">
      <c r="B62" s="59" t="s">
        <v>25</v>
      </c>
      <c r="C62" s="60">
        <f>+M57</f>
        <v>705</v>
      </c>
      <c r="D62" s="200"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7.25" customHeight="1" x14ac:dyDescent="0.25">
      <c r="B69" s="3" t="s">
        <v>991</v>
      </c>
      <c r="C69" s="69" t="s">
        <v>992</v>
      </c>
      <c r="D69" s="69" t="s">
        <v>993</v>
      </c>
      <c r="E69" s="69">
        <v>300</v>
      </c>
      <c r="F69" s="201"/>
      <c r="G69" s="193" t="s">
        <v>95</v>
      </c>
      <c r="H69" s="4"/>
      <c r="I69" s="85"/>
      <c r="J69" s="109" t="s">
        <v>95</v>
      </c>
      <c r="K69" s="109" t="s">
        <v>95</v>
      </c>
      <c r="L69" s="109" t="s">
        <v>95</v>
      </c>
      <c r="M69" s="109" t="s">
        <v>95</v>
      </c>
      <c r="N69" s="109"/>
      <c r="O69" s="457"/>
      <c r="P69" s="458"/>
      <c r="Q69" s="109"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69" t="s">
        <v>679</v>
      </c>
      <c r="D87" s="69" t="s">
        <v>994</v>
      </c>
      <c r="E87" s="69">
        <v>32890886</v>
      </c>
      <c r="F87" s="69" t="s">
        <v>363</v>
      </c>
      <c r="G87" s="69" t="s">
        <v>313</v>
      </c>
      <c r="H87" s="125">
        <v>38009</v>
      </c>
      <c r="I87" s="5"/>
      <c r="J87" s="69" t="s">
        <v>995</v>
      </c>
      <c r="K87" s="168" t="s">
        <v>996</v>
      </c>
      <c r="L87" s="85" t="s">
        <v>192</v>
      </c>
      <c r="M87" s="109" t="s">
        <v>95</v>
      </c>
      <c r="N87" s="109" t="s">
        <v>95</v>
      </c>
      <c r="O87" s="109" t="s">
        <v>95</v>
      </c>
      <c r="P87" s="463"/>
      <c r="Q87" s="463"/>
    </row>
    <row r="88" spans="2:17" ht="63" customHeight="1" x14ac:dyDescent="0.25">
      <c r="B88" s="190" t="s">
        <v>220</v>
      </c>
      <c r="C88" s="190" t="s">
        <v>679</v>
      </c>
      <c r="D88" s="69" t="s">
        <v>997</v>
      </c>
      <c r="E88" s="3">
        <v>33254324</v>
      </c>
      <c r="F88" s="125" t="s">
        <v>363</v>
      </c>
      <c r="G88" s="3" t="s">
        <v>117</v>
      </c>
      <c r="H88" s="125">
        <v>40382</v>
      </c>
      <c r="I88" s="5"/>
      <c r="J88" s="69" t="s">
        <v>995</v>
      </c>
      <c r="K88" s="168" t="s">
        <v>998</v>
      </c>
      <c r="L88" s="85" t="s">
        <v>192</v>
      </c>
      <c r="M88" s="109" t="s">
        <v>95</v>
      </c>
      <c r="N88" s="109" t="s">
        <v>95</v>
      </c>
      <c r="O88" s="109" t="s">
        <v>95</v>
      </c>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24" x14ac:dyDescent="0.25">
      <c r="A105" s="47">
        <v>1</v>
      </c>
      <c r="B105" s="50" t="s">
        <v>995</v>
      </c>
      <c r="C105" s="103" t="s">
        <v>189</v>
      </c>
      <c r="D105" s="102" t="s">
        <v>189</v>
      </c>
      <c r="E105" s="97" t="s">
        <v>999</v>
      </c>
      <c r="F105" s="98" t="s">
        <v>95</v>
      </c>
      <c r="G105" s="115">
        <v>1</v>
      </c>
      <c r="H105" s="105">
        <v>41295</v>
      </c>
      <c r="I105" s="105">
        <v>41912</v>
      </c>
      <c r="J105" s="99" t="s">
        <v>96</v>
      </c>
      <c r="K105" s="90">
        <v>20.57</v>
      </c>
      <c r="L105" s="99"/>
      <c r="M105" s="90">
        <v>120</v>
      </c>
      <c r="N105" s="90">
        <f>+M105*G105</f>
        <v>120</v>
      </c>
      <c r="O105" s="27"/>
      <c r="P105" s="27"/>
      <c r="Q105" s="116"/>
      <c r="R105" s="100"/>
      <c r="S105" s="100"/>
      <c r="T105" s="100"/>
      <c r="U105" s="100"/>
      <c r="V105" s="100"/>
      <c r="W105" s="100"/>
      <c r="X105" s="100"/>
      <c r="Y105" s="100"/>
      <c r="Z105" s="100"/>
    </row>
    <row r="106" spans="1:26" s="101" customFormat="1" x14ac:dyDescent="0.25">
      <c r="A106" s="47">
        <f>+A105+1</f>
        <v>2</v>
      </c>
      <c r="B106" s="102"/>
      <c r="C106" s="103"/>
      <c r="D106" s="102"/>
      <c r="E106" s="97"/>
      <c r="F106" s="98"/>
      <c r="G106" s="98"/>
      <c r="H106" s="98"/>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20.57</v>
      </c>
      <c r="L113" s="104">
        <f t="shared" si="3"/>
        <v>0</v>
      </c>
      <c r="M113" s="114">
        <f t="shared" si="3"/>
        <v>120</v>
      </c>
      <c r="N113" s="104">
        <f t="shared" si="3"/>
        <v>120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20.57</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f>+D119+D120+D121</f>
        <v>40</v>
      </c>
    </row>
    <row r="120" spans="1:17" x14ac:dyDescent="0.25">
      <c r="B120" s="67" t="s">
        <v>87</v>
      </c>
      <c r="C120" s="200">
        <v>30</v>
      </c>
      <c r="D120" s="193">
        <v>0</v>
      </c>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679</v>
      </c>
      <c r="D127" s="69" t="s">
        <v>1000</v>
      </c>
      <c r="E127" s="69">
        <v>22448357</v>
      </c>
      <c r="F127" s="69" t="s">
        <v>961</v>
      </c>
      <c r="G127" s="69" t="s">
        <v>1001</v>
      </c>
      <c r="H127" s="138">
        <v>36013</v>
      </c>
      <c r="I127" s="5"/>
      <c r="J127" s="190" t="s">
        <v>995</v>
      </c>
      <c r="K127" s="164" t="s">
        <v>1002</v>
      </c>
      <c r="L127" s="190" t="s">
        <v>1003</v>
      </c>
      <c r="M127" s="69" t="s">
        <v>95</v>
      </c>
      <c r="N127" s="109" t="s">
        <v>95</v>
      </c>
      <c r="O127" s="109" t="s">
        <v>95</v>
      </c>
      <c r="P127" s="463"/>
      <c r="Q127" s="463"/>
    </row>
    <row r="128" spans="1:17" ht="105.75" customHeight="1" x14ac:dyDescent="0.25">
      <c r="B128" s="190" t="s">
        <v>92</v>
      </c>
      <c r="C128" s="190" t="s">
        <v>679</v>
      </c>
      <c r="D128" s="69" t="s">
        <v>1004</v>
      </c>
      <c r="E128" s="69">
        <v>1042417249</v>
      </c>
      <c r="F128" s="69" t="s">
        <v>1005</v>
      </c>
      <c r="G128" s="69" t="s">
        <v>116</v>
      </c>
      <c r="H128" s="138">
        <v>40116</v>
      </c>
      <c r="I128" s="5"/>
      <c r="J128" s="190" t="s">
        <v>1006</v>
      </c>
      <c r="K128" s="190" t="s">
        <v>1007</v>
      </c>
      <c r="L128" s="190" t="s">
        <v>1008</v>
      </c>
      <c r="M128" s="109" t="s">
        <v>95</v>
      </c>
      <c r="N128" s="109" t="s">
        <v>95</v>
      </c>
      <c r="O128" s="109" t="s">
        <v>95</v>
      </c>
      <c r="P128" s="457"/>
      <c r="Q128" s="458"/>
    </row>
    <row r="129" spans="2:17" ht="46.5" customHeight="1" x14ac:dyDescent="0.25">
      <c r="B129" s="190" t="s">
        <v>93</v>
      </c>
      <c r="C129" s="190" t="s">
        <v>679</v>
      </c>
      <c r="D129" s="69" t="s">
        <v>1009</v>
      </c>
      <c r="E129" s="3">
        <v>32837005</v>
      </c>
      <c r="F129" s="3" t="s">
        <v>1010</v>
      </c>
      <c r="G129" s="69" t="s">
        <v>1011</v>
      </c>
      <c r="H129" s="125">
        <v>40529</v>
      </c>
      <c r="I129" s="5"/>
      <c r="J129" s="1" t="s">
        <v>1012</v>
      </c>
      <c r="K129" s="190" t="s">
        <v>1013</v>
      </c>
      <c r="L129" s="69" t="s">
        <v>1014</v>
      </c>
      <c r="M129" s="109" t="s">
        <v>95</v>
      </c>
      <c r="N129" s="109" t="s">
        <v>95</v>
      </c>
      <c r="O129" s="109" t="s">
        <v>95</v>
      </c>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9" customHeight="1" x14ac:dyDescent="0.2">
      <c r="B134" s="470" t="s">
        <v>51</v>
      </c>
      <c r="C134" s="6" t="s">
        <v>89</v>
      </c>
      <c r="D134" s="193">
        <v>25</v>
      </c>
      <c r="E134" s="193">
        <v>25</v>
      </c>
      <c r="F134" s="471">
        <f>+E134+E135+E136</f>
        <v>60</v>
      </c>
      <c r="G134" s="83"/>
    </row>
    <row r="135" spans="2:17" ht="96" customHeight="1" x14ac:dyDescent="0.2">
      <c r="B135" s="470"/>
      <c r="C135" s="6" t="s">
        <v>90</v>
      </c>
      <c r="D135" s="197">
        <v>25</v>
      </c>
      <c r="E135" s="193">
        <v>25</v>
      </c>
      <c r="F135" s="472"/>
      <c r="G135" s="83"/>
    </row>
    <row r="136" spans="2:17" ht="69" customHeight="1" x14ac:dyDescent="0.2">
      <c r="B136" s="470"/>
      <c r="C136" s="6" t="s">
        <v>91</v>
      </c>
      <c r="D136" s="193">
        <v>10</v>
      </c>
      <c r="E136" s="193">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40</v>
      </c>
      <c r="E144" s="446">
        <f>+D144+D145</f>
        <v>100</v>
      </c>
    </row>
    <row r="145" spans="2:5" ht="42.75" x14ac:dyDescent="0.25">
      <c r="B145" s="93" t="s">
        <v>58</v>
      </c>
      <c r="C145" s="94">
        <v>60</v>
      </c>
      <c r="D145" s="193">
        <f>+F134</f>
        <v>60</v>
      </c>
      <c r="E145" s="447"/>
    </row>
  </sheetData>
  <mergeCells count="44">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5"/>
  <sheetViews>
    <sheetView topLeftCell="A52" zoomScaleNormal="10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7.5703125" style="9" customWidth="1"/>
    <col min="5" max="5" width="20.140625" style="9" customWidth="1"/>
    <col min="6" max="6" width="16.85546875" style="9" customWidth="1"/>
    <col min="7" max="7" width="22.2851562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1206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41</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41</v>
      </c>
      <c r="E15" s="36">
        <v>379375100</v>
      </c>
      <c r="F15" s="241">
        <v>130</v>
      </c>
      <c r="G15" s="81"/>
      <c r="I15" s="39"/>
      <c r="J15" s="39"/>
      <c r="K15" s="39"/>
      <c r="L15" s="39"/>
      <c r="M15" s="39"/>
      <c r="N15" s="96"/>
    </row>
    <row r="16" spans="2:16" x14ac:dyDescent="0.25">
      <c r="B16" s="443"/>
      <c r="C16" s="443"/>
      <c r="D16" s="198"/>
      <c r="E16" s="36"/>
      <c r="F16" s="241"/>
      <c r="G16" s="81"/>
      <c r="I16" s="39"/>
      <c r="J16" s="39"/>
      <c r="K16" s="39"/>
      <c r="L16" s="39"/>
      <c r="M16" s="39"/>
      <c r="N16" s="96"/>
    </row>
    <row r="17" spans="1:14" x14ac:dyDescent="0.25">
      <c r="B17" s="443"/>
      <c r="C17" s="443"/>
      <c r="D17" s="198"/>
      <c r="E17" s="36"/>
      <c r="F17" s="241"/>
      <c r="G17" s="81"/>
      <c r="I17" s="39"/>
      <c r="J17" s="39"/>
      <c r="K17" s="39"/>
      <c r="L17" s="39"/>
      <c r="M17" s="39"/>
      <c r="N17" s="96"/>
    </row>
    <row r="18" spans="1:14" x14ac:dyDescent="0.25">
      <c r="B18" s="443"/>
      <c r="C18" s="443"/>
      <c r="D18" s="198"/>
      <c r="E18" s="37"/>
      <c r="F18" s="241"/>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379375100</v>
      </c>
      <c r="F22" s="241">
        <f>SUM(F15:F21)</f>
        <v>130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104</v>
      </c>
      <c r="D24" s="42"/>
      <c r="E24" s="45">
        <f>E22</f>
        <v>379375100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c r="D30" s="193" t="s">
        <v>165</v>
      </c>
      <c r="E30" s="92"/>
      <c r="F30" s="92"/>
      <c r="G30" s="92"/>
      <c r="H30" s="92"/>
      <c r="I30" s="95"/>
      <c r="J30" s="95"/>
      <c r="K30" s="95"/>
      <c r="L30" s="95"/>
      <c r="M30" s="95"/>
      <c r="N30" s="96"/>
    </row>
    <row r="31" spans="1:14" x14ac:dyDescent="0.25">
      <c r="A31" s="87"/>
      <c r="B31" s="109" t="s">
        <v>98</v>
      </c>
      <c r="C31" s="193" t="s">
        <v>110</v>
      </c>
      <c r="D31" s="193"/>
      <c r="E31" s="92"/>
      <c r="F31" s="92"/>
      <c r="G31" s="92"/>
      <c r="H31" s="92"/>
      <c r="I31" s="95"/>
      <c r="J31" s="95"/>
      <c r="K31" s="95"/>
      <c r="L31" s="95"/>
      <c r="M31" s="95"/>
      <c r="N31" s="96"/>
    </row>
    <row r="32" spans="1:14" x14ac:dyDescent="0.25">
      <c r="A32" s="87"/>
      <c r="B32" s="109" t="s">
        <v>99</v>
      </c>
      <c r="C32" s="193"/>
      <c r="D32" s="193" t="s">
        <v>165</v>
      </c>
      <c r="E32" s="92"/>
      <c r="F32" s="92"/>
      <c r="G32" s="92"/>
      <c r="H32" s="92"/>
      <c r="I32" s="95"/>
      <c r="J32" s="95"/>
      <c r="K32" s="95"/>
      <c r="L32" s="95"/>
      <c r="M32" s="95"/>
      <c r="N32" s="96"/>
    </row>
    <row r="33" spans="1:17" x14ac:dyDescent="0.25">
      <c r="A33" s="87"/>
      <c r="B33" s="109" t="s">
        <v>100</v>
      </c>
      <c r="C33" s="24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c r="E40" s="446">
        <f>+D40+D41</f>
        <v>25</v>
      </c>
      <c r="F40" s="92"/>
      <c r="G40" s="92"/>
      <c r="H40" s="92"/>
      <c r="I40" s="95">
        <f>1/30</f>
        <v>3.3333333333333333E-2</v>
      </c>
      <c r="J40" s="95"/>
      <c r="K40" s="95"/>
      <c r="L40" s="95"/>
      <c r="M40" s="95"/>
      <c r="N40" s="96"/>
    </row>
    <row r="41" spans="1:17" ht="50.25" customHeight="1" x14ac:dyDescent="0.25">
      <c r="A41" s="87"/>
      <c r="B41" s="93" t="s">
        <v>103</v>
      </c>
      <c r="C41" s="94">
        <v>60</v>
      </c>
      <c r="D41" s="193">
        <v>25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24" x14ac:dyDescent="0.25">
      <c r="A49" s="47">
        <v>1</v>
      </c>
      <c r="B49" s="50" t="s">
        <v>1206</v>
      </c>
      <c r="C49" s="103" t="s">
        <v>1207</v>
      </c>
      <c r="D49" s="102" t="s">
        <v>1208</v>
      </c>
      <c r="E49" s="97" t="s">
        <v>1209</v>
      </c>
      <c r="F49" s="98" t="s">
        <v>95</v>
      </c>
      <c r="G49" s="115"/>
      <c r="H49" s="253">
        <v>40217</v>
      </c>
      <c r="I49" s="253">
        <v>40459</v>
      </c>
      <c r="J49" s="99" t="s">
        <v>96</v>
      </c>
      <c r="K49" s="90">
        <v>8</v>
      </c>
      <c r="L49" s="155"/>
      <c r="M49" s="124">
        <v>208</v>
      </c>
      <c r="N49" s="124"/>
      <c r="O49" s="27">
        <v>162669113</v>
      </c>
      <c r="P49" s="27"/>
      <c r="Q49" s="116"/>
      <c r="R49" s="100"/>
      <c r="S49" s="100"/>
      <c r="T49" s="100"/>
      <c r="U49" s="100"/>
      <c r="V49" s="100"/>
      <c r="W49" s="100"/>
      <c r="X49" s="100"/>
      <c r="Y49" s="100"/>
      <c r="Z49" s="100"/>
    </row>
    <row r="50" spans="1:26" s="101" customFormat="1" ht="24" customHeight="1" x14ac:dyDescent="0.25">
      <c r="A50" s="47">
        <f>+A49+1</f>
        <v>2</v>
      </c>
      <c r="B50" s="50" t="s">
        <v>1206</v>
      </c>
      <c r="C50" s="103" t="s">
        <v>1207</v>
      </c>
      <c r="D50" s="102" t="s">
        <v>1208</v>
      </c>
      <c r="E50" s="97" t="s">
        <v>1210</v>
      </c>
      <c r="F50" s="98" t="s">
        <v>95</v>
      </c>
      <c r="G50" s="98"/>
      <c r="H50" s="271">
        <v>40742</v>
      </c>
      <c r="I50" s="271">
        <v>40780</v>
      </c>
      <c r="J50" s="99" t="s">
        <v>96</v>
      </c>
      <c r="K50" s="90"/>
      <c r="L50" s="155">
        <v>1.23</v>
      </c>
      <c r="M50" s="124">
        <v>208</v>
      </c>
      <c r="N50" s="90"/>
      <c r="O50" s="27">
        <v>23247370</v>
      </c>
      <c r="P50" s="27"/>
      <c r="Q50" s="116"/>
      <c r="R50" s="100"/>
      <c r="S50" s="100"/>
      <c r="T50" s="100"/>
      <c r="U50" s="100"/>
      <c r="V50" s="100"/>
      <c r="W50" s="100"/>
      <c r="X50" s="100"/>
      <c r="Y50" s="100"/>
      <c r="Z50" s="100"/>
    </row>
    <row r="51" spans="1:26" s="101" customFormat="1" ht="24" x14ac:dyDescent="0.25">
      <c r="A51" s="47">
        <f t="shared" ref="A51:A56" si="0">+A50+1</f>
        <v>3</v>
      </c>
      <c r="B51" s="50" t="s">
        <v>1206</v>
      </c>
      <c r="C51" s="103" t="s">
        <v>1207</v>
      </c>
      <c r="D51" s="102" t="s">
        <v>260</v>
      </c>
      <c r="E51" s="97" t="s">
        <v>1211</v>
      </c>
      <c r="F51" s="98" t="s">
        <v>95</v>
      </c>
      <c r="G51" s="98"/>
      <c r="H51" s="272">
        <v>40809</v>
      </c>
      <c r="I51" s="272">
        <v>40990</v>
      </c>
      <c r="J51" s="99" t="s">
        <v>96</v>
      </c>
      <c r="K51" s="90"/>
      <c r="L51" s="155">
        <v>6.03</v>
      </c>
      <c r="M51" s="124">
        <v>208</v>
      </c>
      <c r="N51" s="90"/>
      <c r="O51" s="27">
        <v>85532928</v>
      </c>
      <c r="P51" s="27"/>
      <c r="Q51" s="116"/>
      <c r="R51" s="100"/>
      <c r="S51" s="100"/>
      <c r="T51" s="100"/>
      <c r="U51" s="100"/>
      <c r="V51" s="100"/>
      <c r="W51" s="100"/>
      <c r="X51" s="100"/>
      <c r="Y51" s="100"/>
      <c r="Z51" s="100"/>
    </row>
    <row r="52" spans="1:26" s="101" customFormat="1" ht="120" x14ac:dyDescent="0.25">
      <c r="A52" s="47">
        <f t="shared" si="0"/>
        <v>4</v>
      </c>
      <c r="B52" s="50" t="s">
        <v>1206</v>
      </c>
      <c r="C52" s="103" t="s">
        <v>1207</v>
      </c>
      <c r="D52" s="102" t="s">
        <v>1212</v>
      </c>
      <c r="E52" s="97" t="s">
        <v>1213</v>
      </c>
      <c r="F52" s="98" t="s">
        <v>95</v>
      </c>
      <c r="G52" s="98"/>
      <c r="H52" s="253">
        <v>40273</v>
      </c>
      <c r="I52" s="253">
        <v>40512</v>
      </c>
      <c r="J52" s="99" t="s">
        <v>96</v>
      </c>
      <c r="K52" s="90">
        <v>1.73</v>
      </c>
      <c r="L52" s="155">
        <v>4.0999999999999996</v>
      </c>
      <c r="M52" s="124"/>
      <c r="N52" s="90"/>
      <c r="O52" s="27">
        <v>143000000</v>
      </c>
      <c r="P52" s="27"/>
      <c r="Q52" s="116" t="s">
        <v>1214</v>
      </c>
      <c r="R52" s="100"/>
      <c r="S52" s="100"/>
      <c r="T52" s="100"/>
      <c r="U52" s="100"/>
      <c r="V52" s="100"/>
      <c r="W52" s="100"/>
      <c r="X52" s="100"/>
      <c r="Y52" s="100"/>
      <c r="Z52" s="100"/>
    </row>
    <row r="53" spans="1:26" s="101" customFormat="1" ht="30" x14ac:dyDescent="0.25">
      <c r="A53" s="47">
        <f t="shared" si="0"/>
        <v>5</v>
      </c>
      <c r="B53" s="50" t="s">
        <v>1206</v>
      </c>
      <c r="C53" s="103" t="s">
        <v>1207</v>
      </c>
      <c r="D53" s="102" t="s">
        <v>1212</v>
      </c>
      <c r="E53" s="97" t="s">
        <v>1215</v>
      </c>
      <c r="F53" s="98" t="s">
        <v>95</v>
      </c>
      <c r="G53" s="98"/>
      <c r="H53" s="271">
        <v>40585</v>
      </c>
      <c r="I53" s="271">
        <v>40877</v>
      </c>
      <c r="J53" s="99" t="s">
        <v>96</v>
      </c>
      <c r="K53" s="90">
        <v>9.6300000000000008</v>
      </c>
      <c r="L53" s="155"/>
      <c r="M53" s="124"/>
      <c r="N53" s="90"/>
      <c r="O53" s="27">
        <v>240000000</v>
      </c>
      <c r="P53" s="27"/>
      <c r="Q53" s="116"/>
      <c r="R53" s="100"/>
      <c r="S53" s="100"/>
      <c r="T53" s="100"/>
      <c r="U53" s="100"/>
      <c r="V53" s="100"/>
      <c r="W53" s="100"/>
      <c r="X53" s="100"/>
      <c r="Y53" s="100"/>
      <c r="Z53" s="100"/>
    </row>
    <row r="54" spans="1:26" s="101" customFormat="1" ht="30" x14ac:dyDescent="0.25">
      <c r="A54" s="47">
        <f t="shared" si="0"/>
        <v>6</v>
      </c>
      <c r="B54" s="245" t="s">
        <v>1206</v>
      </c>
      <c r="C54" s="103" t="s">
        <v>1207</v>
      </c>
      <c r="D54" s="102" t="s">
        <v>1212</v>
      </c>
      <c r="E54" s="97" t="s">
        <v>1216</v>
      </c>
      <c r="F54" s="98" t="s">
        <v>95</v>
      </c>
      <c r="G54" s="98"/>
      <c r="H54" s="272">
        <v>40968</v>
      </c>
      <c r="I54" s="272">
        <v>41243</v>
      </c>
      <c r="J54" s="99" t="s">
        <v>96</v>
      </c>
      <c r="K54" s="90">
        <v>9.0299999999999994</v>
      </c>
      <c r="L54" s="155"/>
      <c r="M54" s="124"/>
      <c r="N54" s="90"/>
      <c r="O54" s="27">
        <v>225000000</v>
      </c>
      <c r="P54" s="27"/>
      <c r="Q54" s="116"/>
      <c r="R54" s="100"/>
      <c r="S54" s="100"/>
      <c r="T54" s="100"/>
      <c r="U54" s="100"/>
      <c r="V54" s="100"/>
      <c r="W54" s="100"/>
      <c r="X54" s="100"/>
      <c r="Y54" s="100"/>
      <c r="Z54" s="100"/>
    </row>
    <row r="55" spans="1:26" s="101" customFormat="1" x14ac:dyDescent="0.25">
      <c r="A55" s="47">
        <f t="shared" si="0"/>
        <v>7</v>
      </c>
      <c r="B55" s="50"/>
      <c r="C55" s="103"/>
      <c r="D55" s="102"/>
      <c r="E55" s="97"/>
      <c r="F55" s="98"/>
      <c r="G55" s="98"/>
      <c r="H55" s="105"/>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28.39</v>
      </c>
      <c r="L57" s="104">
        <f t="shared" si="1"/>
        <v>11.36</v>
      </c>
      <c r="M57" s="114">
        <f t="shared" si="1"/>
        <v>624</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28.39</v>
      </c>
      <c r="D61" s="200" t="s">
        <v>165</v>
      </c>
      <c r="E61" s="58"/>
      <c r="F61" s="32"/>
      <c r="G61" s="32"/>
      <c r="H61" s="32"/>
      <c r="I61" s="32"/>
      <c r="J61" s="32"/>
      <c r="K61" s="32"/>
      <c r="L61" s="32"/>
      <c r="M61" s="32"/>
    </row>
    <row r="62" spans="1:26" s="30" customFormat="1" ht="30" customHeight="1" x14ac:dyDescent="0.25">
      <c r="B62" s="59" t="s">
        <v>25</v>
      </c>
      <c r="C62" s="60">
        <f>+M57</f>
        <v>624</v>
      </c>
      <c r="D62" s="200"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243" t="s">
        <v>713</v>
      </c>
      <c r="C69" s="191" t="s">
        <v>114</v>
      </c>
      <c r="D69" s="144" t="s">
        <v>1217</v>
      </c>
      <c r="E69" s="4">
        <v>130</v>
      </c>
      <c r="F69" s="201" t="s">
        <v>95</v>
      </c>
      <c r="G69" s="4" t="s">
        <v>95</v>
      </c>
      <c r="H69" s="4"/>
      <c r="I69" s="4"/>
      <c r="J69" s="4" t="s">
        <v>95</v>
      </c>
      <c r="K69" s="193" t="s">
        <v>95</v>
      </c>
      <c r="L69" s="193" t="s">
        <v>95</v>
      </c>
      <c r="M69" s="193" t="s">
        <v>95</v>
      </c>
      <c r="N69" s="193" t="s">
        <v>96</v>
      </c>
      <c r="O69" s="457"/>
      <c r="P69" s="458"/>
      <c r="Q69" s="242" t="s">
        <v>165</v>
      </c>
    </row>
    <row r="70" spans="2:17" x14ac:dyDescent="0.25">
      <c r="B70" s="3"/>
      <c r="C70" s="191"/>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t="s">
        <v>603</v>
      </c>
      <c r="D87" s="3" t="s">
        <v>1218</v>
      </c>
      <c r="E87" s="3">
        <v>22622979</v>
      </c>
      <c r="F87" s="190" t="s">
        <v>1219</v>
      </c>
      <c r="G87" s="190" t="s">
        <v>116</v>
      </c>
      <c r="H87" s="125">
        <v>36616</v>
      </c>
      <c r="I87" s="5"/>
      <c r="J87" s="69" t="s">
        <v>1220</v>
      </c>
      <c r="K87" s="86" t="s">
        <v>1221</v>
      </c>
      <c r="L87" s="69" t="s">
        <v>1222</v>
      </c>
      <c r="M87" s="109" t="s">
        <v>95</v>
      </c>
      <c r="N87" s="109" t="s">
        <v>95</v>
      </c>
      <c r="O87" s="109" t="s">
        <v>95</v>
      </c>
      <c r="P87" s="481" t="s">
        <v>1223</v>
      </c>
      <c r="Q87" s="482"/>
    </row>
    <row r="88" spans="2:17" ht="43.5" customHeight="1" x14ac:dyDescent="0.25">
      <c r="B88" s="190" t="s">
        <v>220</v>
      </c>
      <c r="C88" s="190" t="s">
        <v>603</v>
      </c>
      <c r="D88" s="3" t="s">
        <v>1224</v>
      </c>
      <c r="E88" s="3">
        <v>72215313</v>
      </c>
      <c r="F88" s="190" t="s">
        <v>363</v>
      </c>
      <c r="G88" s="190" t="s">
        <v>117</v>
      </c>
      <c r="H88" s="125">
        <v>38814</v>
      </c>
      <c r="I88" s="5"/>
      <c r="J88" s="190" t="s">
        <v>1225</v>
      </c>
      <c r="K88" s="86" t="s">
        <v>1226</v>
      </c>
      <c r="L88" s="69" t="s">
        <v>1227</v>
      </c>
      <c r="M88" s="109" t="s">
        <v>95</v>
      </c>
      <c r="N88" s="109" t="s">
        <v>95</v>
      </c>
      <c r="O88" s="109" t="s">
        <v>95</v>
      </c>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105" x14ac:dyDescent="0.25">
      <c r="A105" s="47">
        <v>1</v>
      </c>
      <c r="B105" s="50" t="s">
        <v>1206</v>
      </c>
      <c r="C105" s="103" t="s">
        <v>1207</v>
      </c>
      <c r="D105" s="102" t="s">
        <v>1212</v>
      </c>
      <c r="E105" s="97" t="s">
        <v>1228</v>
      </c>
      <c r="F105" s="98" t="s">
        <v>95</v>
      </c>
      <c r="G105" s="98"/>
      <c r="H105" s="105">
        <v>41333</v>
      </c>
      <c r="I105" s="105">
        <v>41608</v>
      </c>
      <c r="J105" s="99" t="s">
        <v>96</v>
      </c>
      <c r="K105" s="99"/>
      <c r="L105" s="155">
        <v>9.06</v>
      </c>
      <c r="M105" s="90"/>
      <c r="N105" s="90"/>
      <c r="O105" s="27">
        <v>262650000</v>
      </c>
      <c r="P105" s="27"/>
      <c r="Q105" s="116" t="s">
        <v>1229</v>
      </c>
      <c r="R105" s="100"/>
      <c r="S105" s="100"/>
      <c r="T105" s="100"/>
      <c r="U105" s="100"/>
      <c r="V105" s="100"/>
      <c r="W105" s="100"/>
      <c r="X105" s="100"/>
      <c r="Y105" s="100"/>
      <c r="Z105" s="100"/>
    </row>
    <row r="106" spans="1:26" s="101" customFormat="1" ht="135" x14ac:dyDescent="0.25">
      <c r="A106" s="47">
        <f>+A105+1</f>
        <v>2</v>
      </c>
      <c r="B106" s="50" t="s">
        <v>1206</v>
      </c>
      <c r="C106" s="98" t="s">
        <v>1207</v>
      </c>
      <c r="D106" s="102" t="s">
        <v>1212</v>
      </c>
      <c r="E106" s="97" t="s">
        <v>1230</v>
      </c>
      <c r="F106" s="98" t="s">
        <v>95</v>
      </c>
      <c r="G106" s="98"/>
      <c r="H106" s="105">
        <v>41662</v>
      </c>
      <c r="I106" s="105">
        <v>41973</v>
      </c>
      <c r="J106" s="99" t="s">
        <v>96</v>
      </c>
      <c r="K106" s="90"/>
      <c r="L106" s="155">
        <v>10.23</v>
      </c>
      <c r="M106" s="90"/>
      <c r="N106" s="90"/>
      <c r="O106" s="27">
        <v>271842900</v>
      </c>
      <c r="P106" s="27"/>
      <c r="Q106" s="116" t="s">
        <v>1231</v>
      </c>
      <c r="R106" s="100"/>
      <c r="S106" s="100"/>
      <c r="T106" s="100"/>
      <c r="U106" s="100"/>
      <c r="V106" s="100"/>
      <c r="W106" s="100"/>
      <c r="X106" s="100"/>
      <c r="Y106" s="100"/>
      <c r="Z106" s="100"/>
    </row>
    <row r="107" spans="1:26" s="101" customFormat="1" x14ac:dyDescent="0.25">
      <c r="A107" s="47">
        <f t="shared" ref="A107:A112" si="2">+A106+1</f>
        <v>3</v>
      </c>
      <c r="B107" s="50"/>
      <c r="C107" s="103"/>
      <c r="D107" s="102"/>
      <c r="E107" s="97"/>
      <c r="F107" s="98"/>
      <c r="G107" s="98"/>
      <c r="H107" s="105"/>
      <c r="I107" s="105"/>
      <c r="J107" s="99"/>
      <c r="K107" s="90"/>
      <c r="L107" s="99"/>
      <c r="M107" s="90"/>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19.29</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f>+D119+D120+D121</f>
        <v>0</v>
      </c>
    </row>
    <row r="120" spans="1:17" x14ac:dyDescent="0.25">
      <c r="B120" s="67" t="s">
        <v>87</v>
      </c>
      <c r="C120" s="200">
        <v>30</v>
      </c>
      <c r="D120" s="193"/>
      <c r="E120" s="468"/>
    </row>
    <row r="121" spans="1:17" ht="15.75" thickBot="1" x14ac:dyDescent="0.3">
      <c r="B121" s="67" t="s">
        <v>88</v>
      </c>
      <c r="C121" s="72">
        <v>40</v>
      </c>
      <c r="D121" s="72"/>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1232</v>
      </c>
      <c r="D127" s="69" t="s">
        <v>1233</v>
      </c>
      <c r="E127" s="69">
        <v>32674924</v>
      </c>
      <c r="F127" s="69" t="s">
        <v>1234</v>
      </c>
      <c r="G127" s="69" t="s">
        <v>764</v>
      </c>
      <c r="H127" s="125">
        <v>33231</v>
      </c>
      <c r="I127" s="5"/>
      <c r="J127" s="69" t="s">
        <v>1220</v>
      </c>
      <c r="K127" s="69" t="s">
        <v>1235</v>
      </c>
      <c r="L127" s="69" t="s">
        <v>1236</v>
      </c>
      <c r="M127" s="109" t="s">
        <v>95</v>
      </c>
      <c r="N127" s="109" t="s">
        <v>95</v>
      </c>
      <c r="O127" s="109" t="s">
        <v>95</v>
      </c>
      <c r="P127" s="463"/>
      <c r="Q127" s="463"/>
    </row>
    <row r="128" spans="1:17" ht="81.75" customHeight="1" x14ac:dyDescent="0.25">
      <c r="B128" s="190" t="s">
        <v>92</v>
      </c>
      <c r="C128" s="69" t="s">
        <v>1232</v>
      </c>
      <c r="D128" s="69" t="s">
        <v>1237</v>
      </c>
      <c r="E128" s="69">
        <v>22675753</v>
      </c>
      <c r="F128" s="69" t="s">
        <v>1238</v>
      </c>
      <c r="G128" s="69" t="s">
        <v>1084</v>
      </c>
      <c r="H128" s="125">
        <v>41180</v>
      </c>
      <c r="I128" s="5"/>
      <c r="J128" s="69" t="s">
        <v>1239</v>
      </c>
      <c r="K128" s="69" t="s">
        <v>1240</v>
      </c>
      <c r="L128" s="69" t="s">
        <v>1241</v>
      </c>
      <c r="M128" s="109" t="s">
        <v>95</v>
      </c>
      <c r="N128" s="109" t="s">
        <v>96</v>
      </c>
      <c r="O128" s="109" t="s">
        <v>95</v>
      </c>
      <c r="P128" s="483" t="s">
        <v>1242</v>
      </c>
      <c r="Q128" s="484"/>
    </row>
    <row r="129" spans="2:17" ht="33.6" customHeight="1" x14ac:dyDescent="0.25">
      <c r="B129" s="190" t="s">
        <v>93</v>
      </c>
      <c r="C129" s="190"/>
      <c r="D129" s="3"/>
      <c r="E129" s="3"/>
      <c r="F129" s="3"/>
      <c r="G129" s="3"/>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9" customHeight="1" x14ac:dyDescent="0.2">
      <c r="B134" s="470" t="s">
        <v>51</v>
      </c>
      <c r="C134" s="6" t="s">
        <v>89</v>
      </c>
      <c r="D134" s="193">
        <v>25</v>
      </c>
      <c r="E134" s="193">
        <v>25</v>
      </c>
      <c r="F134" s="471">
        <f>+E134+E135+E136</f>
        <v>25</v>
      </c>
      <c r="G134" s="83"/>
    </row>
    <row r="135" spans="2:17" ht="96" customHeight="1" x14ac:dyDescent="0.2">
      <c r="B135" s="470"/>
      <c r="C135" s="6" t="s">
        <v>90</v>
      </c>
      <c r="D135" s="197">
        <v>25</v>
      </c>
      <c r="E135" s="193"/>
      <c r="F135" s="472"/>
      <c r="G135" s="83"/>
    </row>
    <row r="136" spans="2:17" ht="69" customHeight="1" x14ac:dyDescent="0.2">
      <c r="B136" s="470"/>
      <c r="C136" s="6" t="s">
        <v>91</v>
      </c>
      <c r="D136" s="193">
        <v>10</v>
      </c>
      <c r="E136" s="193"/>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f>+D144+D145</f>
        <v>25</v>
      </c>
    </row>
    <row r="145" spans="2:5" ht="42.75" x14ac:dyDescent="0.25">
      <c r="B145" s="93" t="s">
        <v>58</v>
      </c>
      <c r="C145" s="94">
        <v>60</v>
      </c>
      <c r="D145" s="193">
        <f>+F134</f>
        <v>25</v>
      </c>
      <c r="E145" s="447"/>
    </row>
  </sheetData>
  <mergeCells count="44">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7"/>
  <sheetViews>
    <sheetView topLeftCell="A22" zoomScaleNormal="10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1015</v>
      </c>
      <c r="D6" s="439"/>
      <c r="E6" s="439"/>
      <c r="F6" s="439"/>
      <c r="G6" s="439"/>
      <c r="H6" s="439"/>
      <c r="I6" s="439"/>
      <c r="J6" s="439"/>
      <c r="K6" s="439"/>
      <c r="L6" s="439"/>
      <c r="M6" s="439"/>
      <c r="N6" s="440"/>
    </row>
    <row r="7" spans="2:16" ht="16.5" thickBot="1" x14ac:dyDescent="0.3">
      <c r="B7" s="12" t="s">
        <v>5</v>
      </c>
      <c r="C7" s="439" t="s">
        <v>1016</v>
      </c>
      <c r="D7" s="439"/>
      <c r="E7" s="439"/>
      <c r="F7" s="439"/>
      <c r="G7" s="439"/>
      <c r="H7" s="439"/>
      <c r="I7" s="439"/>
      <c r="J7" s="439"/>
      <c r="K7" s="439"/>
      <c r="L7" s="439"/>
      <c r="M7" s="439"/>
      <c r="N7" s="440"/>
    </row>
    <row r="8" spans="2:16" ht="16.5" thickBot="1" x14ac:dyDescent="0.3">
      <c r="B8" s="12" t="s">
        <v>6</v>
      </c>
      <c r="C8" s="439" t="s">
        <v>1017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29</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29</v>
      </c>
      <c r="E15" s="36">
        <v>1018476230</v>
      </c>
      <c r="F15" s="241">
        <v>349</v>
      </c>
      <c r="G15" s="81"/>
      <c r="I15" s="39"/>
      <c r="J15" s="39"/>
      <c r="K15" s="39"/>
      <c r="L15" s="39"/>
      <c r="M15" s="39"/>
      <c r="N15" s="96"/>
    </row>
    <row r="16" spans="2:16" x14ac:dyDescent="0.25">
      <c r="B16" s="443"/>
      <c r="C16" s="443"/>
      <c r="D16" s="198"/>
      <c r="E16" s="36"/>
      <c r="F16" s="36"/>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1018476230</v>
      </c>
      <c r="F22" s="241">
        <f>SUM(F15:F21)</f>
        <v>349</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279.2</v>
      </c>
      <c r="D24" s="42"/>
      <c r="E24" s="45">
        <f>E22</f>
        <v>1018476230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t="s">
        <v>110</v>
      </c>
      <c r="D30" s="109"/>
      <c r="E30" s="92"/>
      <c r="F30" s="92"/>
      <c r="G30" s="92"/>
      <c r="H30" s="92"/>
      <c r="I30" s="95"/>
      <c r="J30" s="95"/>
      <c r="K30" s="95"/>
      <c r="L30" s="95"/>
      <c r="M30" s="95"/>
      <c r="N30" s="96"/>
    </row>
    <row r="31" spans="1:14" x14ac:dyDescent="0.25">
      <c r="A31" s="87"/>
      <c r="B31" s="109" t="s">
        <v>98</v>
      </c>
      <c r="C31" s="193" t="s">
        <v>110</v>
      </c>
      <c r="D31" s="109"/>
      <c r="E31" s="92"/>
      <c r="F31" s="92"/>
      <c r="G31" s="92"/>
      <c r="H31" s="92"/>
      <c r="I31" s="95"/>
      <c r="J31" s="95"/>
      <c r="K31" s="95"/>
      <c r="L31" s="95"/>
      <c r="M31" s="95"/>
      <c r="N31" s="96"/>
    </row>
    <row r="32" spans="1:14" x14ac:dyDescent="0.25">
      <c r="A32" s="87"/>
      <c r="B32" s="109" t="s">
        <v>99</v>
      </c>
      <c r="C32" s="193" t="s">
        <v>110</v>
      </c>
      <c r="D32" s="109"/>
      <c r="E32" s="92"/>
      <c r="F32" s="92"/>
      <c r="G32" s="92"/>
      <c r="H32" s="92"/>
      <c r="I32" s="95"/>
      <c r="J32" s="95"/>
      <c r="K32" s="95"/>
      <c r="L32" s="95"/>
      <c r="M32" s="95"/>
      <c r="N32" s="96"/>
    </row>
    <row r="33" spans="1:17" x14ac:dyDescent="0.25">
      <c r="A33" s="87"/>
      <c r="B33" s="109" t="s">
        <v>100</v>
      </c>
      <c r="C33" s="242"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f>+D40+D41</f>
        <v>65</v>
      </c>
      <c r="F40" s="92"/>
      <c r="G40" s="92"/>
      <c r="H40" s="92"/>
      <c r="I40" s="95"/>
      <c r="J40" s="95"/>
      <c r="K40" s="95"/>
      <c r="L40" s="95"/>
      <c r="M40" s="95"/>
      <c r="N40" s="96"/>
    </row>
    <row r="41" spans="1:17" ht="50.25" customHeight="1" x14ac:dyDescent="0.25">
      <c r="A41" s="87"/>
      <c r="B41" s="93" t="s">
        <v>103</v>
      </c>
      <c r="C41" s="94">
        <v>60</v>
      </c>
      <c r="D41" s="193">
        <v>25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50" t="s">
        <v>1015</v>
      </c>
      <c r="C49" s="103" t="s">
        <v>1018</v>
      </c>
      <c r="D49" s="102" t="s">
        <v>189</v>
      </c>
      <c r="E49" s="97" t="s">
        <v>1019</v>
      </c>
      <c r="F49" s="98" t="s">
        <v>95</v>
      </c>
      <c r="G49" s="115" t="s">
        <v>478</v>
      </c>
      <c r="H49" s="105">
        <v>40560</v>
      </c>
      <c r="I49" s="105">
        <v>40908</v>
      </c>
      <c r="J49" s="99" t="s">
        <v>96</v>
      </c>
      <c r="K49" s="90">
        <v>11.465999999999999</v>
      </c>
      <c r="L49" s="99"/>
      <c r="M49" s="124">
        <v>1105</v>
      </c>
      <c r="N49" s="124">
        <v>280</v>
      </c>
      <c r="O49" s="27">
        <v>475878703</v>
      </c>
      <c r="P49" s="27"/>
      <c r="Q49" s="116"/>
      <c r="R49" s="100"/>
      <c r="S49" s="100"/>
      <c r="T49" s="100"/>
      <c r="U49" s="100"/>
      <c r="V49" s="100"/>
      <c r="W49" s="100"/>
      <c r="X49" s="100"/>
      <c r="Y49" s="100"/>
      <c r="Z49" s="100"/>
    </row>
    <row r="50" spans="1:26" s="101" customFormat="1" ht="24" x14ac:dyDescent="0.25">
      <c r="A50" s="47">
        <f>+A49+1</f>
        <v>2</v>
      </c>
      <c r="B50" s="50" t="s">
        <v>1015</v>
      </c>
      <c r="C50" s="103" t="s">
        <v>1020</v>
      </c>
      <c r="D50" s="102" t="s">
        <v>260</v>
      </c>
      <c r="E50" s="97" t="s">
        <v>1021</v>
      </c>
      <c r="F50" s="98" t="s">
        <v>95</v>
      </c>
      <c r="G50" s="98"/>
      <c r="H50" s="105">
        <v>41151</v>
      </c>
      <c r="I50" s="105">
        <v>41258</v>
      </c>
      <c r="J50" s="99" t="s">
        <v>96</v>
      </c>
      <c r="K50" s="90">
        <v>3.5</v>
      </c>
      <c r="L50" s="99"/>
      <c r="M50" s="124">
        <v>1035</v>
      </c>
      <c r="N50" s="90"/>
      <c r="O50" s="27">
        <v>608373912</v>
      </c>
      <c r="P50" s="27"/>
      <c r="Q50" s="116"/>
      <c r="R50" s="100"/>
      <c r="S50" s="100"/>
      <c r="T50" s="100"/>
      <c r="U50" s="100"/>
      <c r="V50" s="100"/>
      <c r="W50" s="100"/>
      <c r="X50" s="100"/>
      <c r="Y50" s="100"/>
      <c r="Z50" s="100"/>
    </row>
    <row r="51" spans="1:26" s="101" customFormat="1" x14ac:dyDescent="0.25">
      <c r="A51" s="47">
        <f t="shared" ref="A51:A56" si="0">+A50+1</f>
        <v>3</v>
      </c>
      <c r="B51" s="50" t="s">
        <v>1015</v>
      </c>
      <c r="C51" s="103" t="s">
        <v>1018</v>
      </c>
      <c r="D51" s="102" t="s">
        <v>189</v>
      </c>
      <c r="E51" s="97" t="s">
        <v>1022</v>
      </c>
      <c r="F51" s="98" t="s">
        <v>95</v>
      </c>
      <c r="G51" s="98"/>
      <c r="H51" s="105">
        <v>40931</v>
      </c>
      <c r="I51" s="105">
        <v>41273</v>
      </c>
      <c r="J51" s="99" t="s">
        <v>96</v>
      </c>
      <c r="K51" s="90">
        <v>11.23</v>
      </c>
      <c r="L51" s="99"/>
      <c r="M51" s="124">
        <v>1599</v>
      </c>
      <c r="N51" s="90"/>
      <c r="O51" s="27">
        <v>780559795</v>
      </c>
      <c r="P51" s="27"/>
      <c r="Q51" s="116"/>
      <c r="R51" s="100"/>
      <c r="S51" s="100"/>
      <c r="T51" s="100"/>
      <c r="U51" s="100"/>
      <c r="V51" s="100"/>
      <c r="W51" s="100"/>
      <c r="X51" s="100"/>
      <c r="Y51" s="100"/>
      <c r="Z51" s="100"/>
    </row>
    <row r="52" spans="1:26" s="101" customFormat="1" x14ac:dyDescent="0.25">
      <c r="A52" s="47">
        <f t="shared" si="0"/>
        <v>4</v>
      </c>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26.195999999999998</v>
      </c>
      <c r="L57" s="104">
        <f t="shared" si="1"/>
        <v>0</v>
      </c>
      <c r="M57" s="114">
        <f t="shared" si="1"/>
        <v>3739</v>
      </c>
      <c r="N57" s="104">
        <f t="shared" si="1"/>
        <v>280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26.195999999999998</v>
      </c>
      <c r="D61" s="200" t="s">
        <v>110</v>
      </c>
      <c r="E61" s="58"/>
      <c r="F61" s="32"/>
      <c r="G61" s="32"/>
      <c r="H61" s="32"/>
      <c r="I61" s="32"/>
      <c r="J61" s="32"/>
      <c r="K61" s="32"/>
      <c r="L61" s="32"/>
      <c r="M61" s="32"/>
    </row>
    <row r="62" spans="1:26" s="30" customFormat="1" ht="30" customHeight="1" x14ac:dyDescent="0.25">
      <c r="B62" s="59" t="s">
        <v>25</v>
      </c>
      <c r="C62" s="60">
        <f>+M57</f>
        <v>3739</v>
      </c>
      <c r="D62" s="200"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243" t="s">
        <v>713</v>
      </c>
      <c r="C69" s="191" t="s">
        <v>114</v>
      </c>
      <c r="D69" s="144" t="s">
        <v>1023</v>
      </c>
      <c r="E69" s="4">
        <v>349</v>
      </c>
      <c r="F69" s="201"/>
      <c r="G69" s="4" t="s">
        <v>95</v>
      </c>
      <c r="H69" s="4"/>
      <c r="I69" s="4"/>
      <c r="J69" s="4" t="s">
        <v>95</v>
      </c>
      <c r="K69" s="193" t="s">
        <v>95</v>
      </c>
      <c r="L69" s="193" t="s">
        <v>95</v>
      </c>
      <c r="M69" s="193" t="s">
        <v>95</v>
      </c>
      <c r="N69" s="193"/>
      <c r="O69" s="457"/>
      <c r="P69" s="458"/>
      <c r="Q69" s="193"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1:17" ht="27" thickBot="1" x14ac:dyDescent="0.3">
      <c r="B81" s="449" t="s">
        <v>38</v>
      </c>
      <c r="C81" s="450"/>
      <c r="D81" s="450"/>
      <c r="E81" s="450"/>
      <c r="F81" s="450"/>
      <c r="G81" s="450"/>
      <c r="H81" s="450"/>
      <c r="I81" s="450"/>
      <c r="J81" s="450"/>
      <c r="K81" s="450"/>
      <c r="L81" s="450"/>
      <c r="M81" s="450"/>
      <c r="N81" s="451"/>
    </row>
    <row r="86" spans="1: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1:17" ht="60.75" customHeight="1" x14ac:dyDescent="0.25">
      <c r="B87" s="190" t="s">
        <v>160</v>
      </c>
      <c r="C87" s="190" t="s">
        <v>603</v>
      </c>
      <c r="D87" s="69" t="s">
        <v>1024</v>
      </c>
      <c r="E87" s="69">
        <v>42403816</v>
      </c>
      <c r="F87" s="69" t="s">
        <v>1025</v>
      </c>
      <c r="G87" s="69" t="s">
        <v>116</v>
      </c>
      <c r="H87" s="138">
        <v>41208</v>
      </c>
      <c r="I87" s="5"/>
      <c r="J87" s="190" t="s">
        <v>1026</v>
      </c>
      <c r="K87" s="86" t="s">
        <v>1027</v>
      </c>
      <c r="L87" s="190" t="s">
        <v>1028</v>
      </c>
      <c r="M87" s="109" t="s">
        <v>95</v>
      </c>
      <c r="N87" s="109" t="s">
        <v>95</v>
      </c>
      <c r="O87" s="109" t="s">
        <v>95</v>
      </c>
      <c r="P87" s="463"/>
      <c r="Q87" s="463"/>
    </row>
    <row r="88" spans="1:17" ht="73.5" customHeight="1" x14ac:dyDescent="0.25">
      <c r="B88" s="190" t="s">
        <v>160</v>
      </c>
      <c r="C88" s="190" t="s">
        <v>603</v>
      </c>
      <c r="D88" s="69" t="s">
        <v>1029</v>
      </c>
      <c r="E88" s="69">
        <v>1129579478</v>
      </c>
      <c r="F88" s="69" t="s">
        <v>1030</v>
      </c>
      <c r="G88" s="69" t="s">
        <v>116</v>
      </c>
      <c r="H88" s="138">
        <v>40473</v>
      </c>
      <c r="I88" s="5"/>
      <c r="J88" s="190" t="s">
        <v>1031</v>
      </c>
      <c r="K88" s="86" t="s">
        <v>1032</v>
      </c>
      <c r="L88" s="190" t="s">
        <v>1033</v>
      </c>
      <c r="M88" s="109" t="s">
        <v>95</v>
      </c>
      <c r="N88" s="109" t="s">
        <v>95</v>
      </c>
      <c r="O88" s="109" t="s">
        <v>95</v>
      </c>
      <c r="P88" s="457"/>
      <c r="Q88" s="458"/>
    </row>
    <row r="89" spans="1:17" ht="48.75" customHeight="1" x14ac:dyDescent="0.25">
      <c r="A89" s="9" t="s">
        <v>1034</v>
      </c>
      <c r="B89" s="190" t="s">
        <v>220</v>
      </c>
      <c r="C89" s="190" t="s">
        <v>603</v>
      </c>
      <c r="D89" s="69" t="s">
        <v>1035</v>
      </c>
      <c r="E89" s="3">
        <v>22464763</v>
      </c>
      <c r="F89" s="3" t="s">
        <v>363</v>
      </c>
      <c r="G89" s="3" t="s">
        <v>313</v>
      </c>
      <c r="H89" s="125">
        <v>37099</v>
      </c>
      <c r="I89" s="5"/>
      <c r="J89" s="190" t="s">
        <v>1036</v>
      </c>
      <c r="K89" s="190" t="s">
        <v>1037</v>
      </c>
      <c r="L89" s="190" t="s">
        <v>1038</v>
      </c>
      <c r="M89" s="109" t="s">
        <v>95</v>
      </c>
      <c r="N89" s="109" t="s">
        <v>95</v>
      </c>
      <c r="O89" s="109" t="s">
        <v>95</v>
      </c>
      <c r="P89" s="463"/>
      <c r="Q89" s="463"/>
    </row>
    <row r="90" spans="1:17" ht="33.6" customHeight="1" x14ac:dyDescent="0.25">
      <c r="B90" s="190" t="s">
        <v>220</v>
      </c>
      <c r="C90" s="190" t="s">
        <v>603</v>
      </c>
      <c r="D90" s="69" t="s">
        <v>1039</v>
      </c>
      <c r="E90" s="3">
        <v>49719944</v>
      </c>
      <c r="F90" s="3" t="s">
        <v>363</v>
      </c>
      <c r="G90" s="3" t="s">
        <v>117</v>
      </c>
      <c r="H90" s="125">
        <v>40233</v>
      </c>
      <c r="I90" s="5"/>
      <c r="J90" s="190" t="s">
        <v>1031</v>
      </c>
      <c r="K90" s="190" t="s">
        <v>1040</v>
      </c>
      <c r="L90" s="85" t="s">
        <v>1041</v>
      </c>
      <c r="M90" s="109" t="s">
        <v>95</v>
      </c>
      <c r="N90" s="109" t="s">
        <v>95</v>
      </c>
      <c r="O90" s="109" t="s">
        <v>95</v>
      </c>
      <c r="P90" s="463"/>
      <c r="Q90" s="463"/>
    </row>
    <row r="92" spans="1:17" ht="15.75" thickBot="1" x14ac:dyDescent="0.3"/>
    <row r="93" spans="1:17" ht="27" thickBot="1" x14ac:dyDescent="0.3">
      <c r="B93" s="449" t="s">
        <v>44</v>
      </c>
      <c r="C93" s="450"/>
      <c r="D93" s="450"/>
      <c r="E93" s="450"/>
      <c r="F93" s="450"/>
      <c r="G93" s="450"/>
      <c r="H93" s="450"/>
      <c r="I93" s="450"/>
      <c r="J93" s="450"/>
      <c r="K93" s="450"/>
      <c r="L93" s="450"/>
      <c r="M93" s="450"/>
      <c r="N93" s="451"/>
    </row>
    <row r="96" spans="1:17" ht="46.15" customHeight="1" x14ac:dyDescent="0.25">
      <c r="B96" s="68" t="s">
        <v>33</v>
      </c>
      <c r="C96" s="68" t="s">
        <v>45</v>
      </c>
      <c r="D96" s="452" t="s">
        <v>3</v>
      </c>
      <c r="E96" s="454"/>
    </row>
    <row r="97" spans="1:26" ht="46.9" customHeight="1" x14ac:dyDescent="0.25">
      <c r="B97" s="69" t="s">
        <v>85</v>
      </c>
      <c r="C97" s="109" t="s">
        <v>95</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24.75" customHeight="1" x14ac:dyDescent="0.25">
      <c r="A107" s="47">
        <v>1</v>
      </c>
      <c r="B107" s="50" t="s">
        <v>1015</v>
      </c>
      <c r="C107" s="103" t="s">
        <v>1018</v>
      </c>
      <c r="D107" s="102" t="s">
        <v>189</v>
      </c>
      <c r="E107" s="97" t="s">
        <v>1042</v>
      </c>
      <c r="F107" s="98" t="s">
        <v>95</v>
      </c>
      <c r="G107" s="115">
        <v>1</v>
      </c>
      <c r="H107" s="105">
        <v>41304</v>
      </c>
      <c r="I107" s="105">
        <v>41639</v>
      </c>
      <c r="J107" s="99" t="s">
        <v>96</v>
      </c>
      <c r="K107" s="90">
        <v>11</v>
      </c>
      <c r="L107" s="99"/>
      <c r="M107" s="90">
        <v>1599</v>
      </c>
      <c r="N107" s="90"/>
      <c r="O107" s="27">
        <v>1160324072</v>
      </c>
      <c r="P107" s="27"/>
      <c r="Q107" s="116"/>
      <c r="R107" s="100"/>
      <c r="S107" s="100"/>
      <c r="T107" s="100"/>
      <c r="U107" s="100"/>
      <c r="V107" s="100"/>
      <c r="W107" s="100"/>
      <c r="X107" s="100"/>
      <c r="Y107" s="100"/>
      <c r="Z107" s="100"/>
    </row>
    <row r="108" spans="1:26" s="101" customFormat="1" ht="24" x14ac:dyDescent="0.25">
      <c r="A108" s="47">
        <f>+A107+1</f>
        <v>2</v>
      </c>
      <c r="B108" s="50" t="s">
        <v>1015</v>
      </c>
      <c r="C108" s="103" t="s">
        <v>1043</v>
      </c>
      <c r="D108" s="102" t="s">
        <v>260</v>
      </c>
      <c r="E108" s="97" t="s">
        <v>1044</v>
      </c>
      <c r="F108" s="98" t="s">
        <v>95</v>
      </c>
      <c r="G108" s="98"/>
      <c r="H108" s="105">
        <v>40781</v>
      </c>
      <c r="I108" s="105">
        <v>40943</v>
      </c>
      <c r="J108" s="99" t="s">
        <v>96</v>
      </c>
      <c r="K108" s="90">
        <v>5.73</v>
      </c>
      <c r="L108" s="99"/>
      <c r="M108" s="90">
        <v>414</v>
      </c>
      <c r="N108" s="90"/>
      <c r="O108" s="27">
        <v>384103652</v>
      </c>
      <c r="P108" s="27"/>
      <c r="Q108" s="116"/>
      <c r="R108" s="100"/>
      <c r="S108" s="100"/>
      <c r="T108" s="100"/>
      <c r="U108" s="100"/>
      <c r="V108" s="100"/>
      <c r="W108" s="100"/>
      <c r="X108" s="100"/>
      <c r="Y108" s="100"/>
      <c r="Z108" s="100"/>
    </row>
    <row r="109" spans="1:26" s="101" customFormat="1" ht="24" x14ac:dyDescent="0.25">
      <c r="A109" s="47">
        <f t="shared" ref="A109:A114" si="2">+A108+1</f>
        <v>3</v>
      </c>
      <c r="B109" s="50" t="s">
        <v>1015</v>
      </c>
      <c r="C109" s="103" t="s">
        <v>1043</v>
      </c>
      <c r="D109" s="102" t="s">
        <v>260</v>
      </c>
      <c r="E109" s="97" t="s">
        <v>1045</v>
      </c>
      <c r="F109" s="98" t="s">
        <v>95</v>
      </c>
      <c r="G109" s="98"/>
      <c r="H109" s="105">
        <v>41135</v>
      </c>
      <c r="I109" s="105">
        <v>41258</v>
      </c>
      <c r="J109" s="99" t="s">
        <v>96</v>
      </c>
      <c r="K109" s="90">
        <v>4.33</v>
      </c>
      <c r="L109" s="99"/>
      <c r="M109" s="90">
        <v>309</v>
      </c>
      <c r="N109" s="90"/>
      <c r="O109" s="27">
        <v>337455522</v>
      </c>
      <c r="P109" s="27"/>
      <c r="Q109" s="116"/>
      <c r="R109" s="100"/>
      <c r="S109" s="100"/>
      <c r="T109" s="100"/>
      <c r="U109" s="100"/>
      <c r="V109" s="100"/>
      <c r="W109" s="100"/>
      <c r="X109" s="100"/>
      <c r="Y109" s="100"/>
      <c r="Z109" s="100"/>
    </row>
    <row r="110" spans="1:26" s="101" customFormat="1" x14ac:dyDescent="0.25">
      <c r="A110" s="47">
        <f t="shared" si="2"/>
        <v>4</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5</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6</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2"/>
        <v>7</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2"/>
        <v>8</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97"/>
      <c r="F115" s="98"/>
      <c r="G115" s="98"/>
      <c r="H115" s="98"/>
      <c r="I115" s="99"/>
      <c r="J115" s="99"/>
      <c r="K115" s="104">
        <f t="shared" ref="K115:N115" si="3">SUM(K107:K114)</f>
        <v>21.060000000000002</v>
      </c>
      <c r="L115" s="104">
        <f t="shared" si="3"/>
        <v>0</v>
      </c>
      <c r="M115" s="114">
        <f t="shared" si="3"/>
        <v>2322</v>
      </c>
      <c r="N115" s="104">
        <f t="shared" si="3"/>
        <v>0</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f>+K115</f>
        <v>21.060000000000002</v>
      </c>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c r="E121" s="467">
        <f>+D121+D122+D123</f>
        <v>40</v>
      </c>
    </row>
    <row r="122" spans="1:26" x14ac:dyDescent="0.25">
      <c r="B122" s="67" t="s">
        <v>87</v>
      </c>
      <c r="C122" s="200">
        <v>30</v>
      </c>
      <c r="D122" s="193"/>
      <c r="E122" s="468"/>
    </row>
    <row r="123" spans="1:26" ht="15.75" thickBot="1" x14ac:dyDescent="0.3">
      <c r="B123" s="67" t="s">
        <v>88</v>
      </c>
      <c r="C123" s="72">
        <v>40</v>
      </c>
      <c r="D123" s="72">
        <v>40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8" spans="1:26" ht="76.5" customHeight="1" x14ac:dyDescent="0.25">
      <c r="B128" s="108" t="s">
        <v>0</v>
      </c>
      <c r="C128" s="108" t="s">
        <v>39</v>
      </c>
      <c r="D128" s="108" t="s">
        <v>40</v>
      </c>
      <c r="E128" s="108" t="s">
        <v>78</v>
      </c>
      <c r="F128" s="108" t="s">
        <v>80</v>
      </c>
      <c r="G128" s="108" t="s">
        <v>81</v>
      </c>
      <c r="H128" s="108" t="s">
        <v>82</v>
      </c>
      <c r="I128" s="108" t="s">
        <v>79</v>
      </c>
      <c r="J128" s="452" t="s">
        <v>83</v>
      </c>
      <c r="K128" s="453"/>
      <c r="L128" s="454"/>
      <c r="M128" s="108" t="s">
        <v>84</v>
      </c>
      <c r="N128" s="108" t="s">
        <v>41</v>
      </c>
      <c r="O128" s="108" t="s">
        <v>42</v>
      </c>
      <c r="P128" s="452" t="s">
        <v>3</v>
      </c>
      <c r="Q128" s="454"/>
    </row>
    <row r="129" spans="2:17" ht="60.75" customHeight="1" x14ac:dyDescent="0.25">
      <c r="B129" s="190" t="s">
        <v>510</v>
      </c>
      <c r="C129" s="190" t="s">
        <v>1046</v>
      </c>
      <c r="D129" s="3" t="s">
        <v>1047</v>
      </c>
      <c r="E129" s="3">
        <v>45367862</v>
      </c>
      <c r="F129" s="3" t="s">
        <v>1048</v>
      </c>
      <c r="G129" s="190" t="s">
        <v>891</v>
      </c>
      <c r="H129" s="3"/>
      <c r="I129" s="5"/>
      <c r="J129" s="190" t="s">
        <v>1031</v>
      </c>
      <c r="K129" s="86" t="s">
        <v>1049</v>
      </c>
      <c r="L129" s="190" t="s">
        <v>1050</v>
      </c>
      <c r="M129" s="109" t="s">
        <v>95</v>
      </c>
      <c r="N129" s="109"/>
      <c r="O129" s="109" t="s">
        <v>95</v>
      </c>
      <c r="P129" s="460" t="s">
        <v>1051</v>
      </c>
      <c r="Q129" s="463"/>
    </row>
    <row r="130" spans="2:17" ht="60.75" customHeight="1" x14ac:dyDescent="0.25">
      <c r="B130" s="190" t="s">
        <v>92</v>
      </c>
      <c r="C130" s="244" t="s">
        <v>1046</v>
      </c>
      <c r="D130" s="3" t="s">
        <v>1052</v>
      </c>
      <c r="E130" s="3">
        <v>72273952</v>
      </c>
      <c r="F130" s="190" t="s">
        <v>1053</v>
      </c>
      <c r="G130" s="190" t="s">
        <v>116</v>
      </c>
      <c r="H130" s="125">
        <v>40879</v>
      </c>
      <c r="I130" s="5"/>
      <c r="J130" s="190" t="s">
        <v>1054</v>
      </c>
      <c r="K130" s="86" t="s">
        <v>1055</v>
      </c>
      <c r="L130" s="190" t="s">
        <v>1056</v>
      </c>
      <c r="M130" s="109" t="s">
        <v>95</v>
      </c>
      <c r="N130" s="109" t="s">
        <v>95</v>
      </c>
      <c r="O130" s="109" t="s">
        <v>95</v>
      </c>
      <c r="P130" s="460"/>
      <c r="Q130" s="463"/>
    </row>
    <row r="131" spans="2:17" ht="60" customHeight="1" x14ac:dyDescent="0.25">
      <c r="B131" s="190" t="s">
        <v>93</v>
      </c>
      <c r="C131" s="190" t="s">
        <v>1046</v>
      </c>
      <c r="D131" s="190" t="s">
        <v>1057</v>
      </c>
      <c r="E131" s="3">
        <v>22642799</v>
      </c>
      <c r="F131" s="3" t="s">
        <v>1058</v>
      </c>
      <c r="G131" s="3" t="s">
        <v>116</v>
      </c>
      <c r="H131" s="3"/>
      <c r="I131" s="5"/>
      <c r="J131" s="1"/>
      <c r="K131" s="85"/>
      <c r="L131" s="85"/>
      <c r="M131" s="109" t="s">
        <v>95</v>
      </c>
      <c r="N131" s="109"/>
      <c r="O131" s="109"/>
      <c r="P131" s="460" t="s">
        <v>1059</v>
      </c>
      <c r="Q131" s="463"/>
    </row>
    <row r="134" spans="2:17" ht="15.75" thickBot="1" x14ac:dyDescent="0.3"/>
    <row r="135" spans="2:17" ht="54" customHeight="1" x14ac:dyDescent="0.25">
      <c r="B135" s="112" t="s">
        <v>33</v>
      </c>
      <c r="C135" s="112" t="s">
        <v>47</v>
      </c>
      <c r="D135" s="108" t="s">
        <v>48</v>
      </c>
      <c r="E135" s="112" t="s">
        <v>49</v>
      </c>
      <c r="F135" s="77" t="s">
        <v>54</v>
      </c>
      <c r="G135" s="82"/>
    </row>
    <row r="136" spans="2:17" ht="129" customHeight="1" x14ac:dyDescent="0.2">
      <c r="B136" s="470" t="s">
        <v>51</v>
      </c>
      <c r="C136" s="6" t="s">
        <v>89</v>
      </c>
      <c r="D136" s="193">
        <v>25</v>
      </c>
      <c r="E136" s="193"/>
      <c r="F136" s="471">
        <f>+E136+E137+E138</f>
        <v>25</v>
      </c>
      <c r="G136" s="83"/>
    </row>
    <row r="137" spans="2:17" ht="96" customHeight="1" x14ac:dyDescent="0.2">
      <c r="B137" s="470"/>
      <c r="C137" s="6" t="s">
        <v>90</v>
      </c>
      <c r="D137" s="197">
        <v>25</v>
      </c>
      <c r="E137" s="193">
        <v>25</v>
      </c>
      <c r="F137" s="472"/>
      <c r="G137" s="83"/>
    </row>
    <row r="138" spans="2:17" ht="69" customHeight="1" x14ac:dyDescent="0.2">
      <c r="B138" s="470"/>
      <c r="C138" s="6" t="s">
        <v>91</v>
      </c>
      <c r="D138" s="193">
        <v>10</v>
      </c>
      <c r="E138" s="193"/>
      <c r="F138" s="473"/>
      <c r="G138" s="83"/>
    </row>
    <row r="139" spans="2:17" x14ac:dyDescent="0.25">
      <c r="C139" s="92"/>
    </row>
    <row r="142" spans="2:17" x14ac:dyDescent="0.25">
      <c r="B142" s="110" t="s">
        <v>55</v>
      </c>
    </row>
    <row r="145" spans="2:5" x14ac:dyDescent="0.25">
      <c r="B145" s="113" t="s">
        <v>33</v>
      </c>
      <c r="C145" s="113" t="s">
        <v>56</v>
      </c>
      <c r="D145" s="112" t="s">
        <v>49</v>
      </c>
      <c r="E145" s="112" t="s">
        <v>16</v>
      </c>
    </row>
    <row r="146" spans="2:5" ht="28.5" x14ac:dyDescent="0.25">
      <c r="B146" s="93" t="s">
        <v>57</v>
      </c>
      <c r="C146" s="94">
        <v>40</v>
      </c>
      <c r="D146" s="193">
        <v>40</v>
      </c>
      <c r="E146" s="446">
        <f>+D146+D147</f>
        <v>65</v>
      </c>
    </row>
    <row r="147" spans="2:5" ht="42.75" x14ac:dyDescent="0.25">
      <c r="B147" s="93" t="s">
        <v>58</v>
      </c>
      <c r="C147" s="94">
        <v>60</v>
      </c>
      <c r="D147" s="193">
        <f>+F136</f>
        <v>25</v>
      </c>
      <c r="E147" s="447"/>
    </row>
  </sheetData>
  <mergeCells count="46">
    <mergeCell ref="E146:E147"/>
    <mergeCell ref="D97:E97"/>
    <mergeCell ref="B100:P100"/>
    <mergeCell ref="B103:N103"/>
    <mergeCell ref="E121:E123"/>
    <mergeCell ref="B126:N126"/>
    <mergeCell ref="J128:L128"/>
    <mergeCell ref="P128:Q128"/>
    <mergeCell ref="P129:Q129"/>
    <mergeCell ref="P130:Q130"/>
    <mergeCell ref="P131:Q131"/>
    <mergeCell ref="B136:B138"/>
    <mergeCell ref="F136:F138"/>
    <mergeCell ref="D96:E96"/>
    <mergeCell ref="O72:P72"/>
    <mergeCell ref="O73:P73"/>
    <mergeCell ref="O74:P74"/>
    <mergeCell ref="O75:P75"/>
    <mergeCell ref="B81:N81"/>
    <mergeCell ref="J86:L86"/>
    <mergeCell ref="P86:Q86"/>
    <mergeCell ref="P87:Q87"/>
    <mergeCell ref="P88:Q88"/>
    <mergeCell ref="P89:Q89"/>
    <mergeCell ref="P90:Q90"/>
    <mergeCell ref="B93:N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34" zoomScale="84" zoomScaleNormal="84"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1060</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43</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43</v>
      </c>
      <c r="E15" s="36">
        <v>291827000</v>
      </c>
      <c r="F15" s="241">
        <v>100</v>
      </c>
      <c r="G15" s="81"/>
      <c r="I15" s="39"/>
      <c r="J15" s="39"/>
      <c r="K15" s="39"/>
      <c r="L15" s="39"/>
      <c r="M15" s="39"/>
      <c r="N15" s="96"/>
    </row>
    <row r="16" spans="2:16" x14ac:dyDescent="0.25">
      <c r="B16" s="443"/>
      <c r="C16" s="443"/>
      <c r="D16" s="198"/>
      <c r="E16" s="36"/>
      <c r="F16" s="36"/>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291827000</v>
      </c>
      <c r="F22" s="241">
        <f>SUM(F15:F21)</f>
        <v>100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80</v>
      </c>
      <c r="D24" s="42"/>
      <c r="E24" s="45">
        <f>E22</f>
        <v>291827000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t="s">
        <v>110</v>
      </c>
      <c r="D30" s="109"/>
      <c r="E30" s="92"/>
      <c r="F30" s="92"/>
      <c r="G30" s="92"/>
      <c r="H30" s="92"/>
      <c r="I30" s="95"/>
      <c r="J30" s="95"/>
      <c r="K30" s="95"/>
      <c r="L30" s="95"/>
      <c r="M30" s="95"/>
      <c r="N30" s="96"/>
    </row>
    <row r="31" spans="1:14" x14ac:dyDescent="0.25">
      <c r="A31" s="87"/>
      <c r="B31" s="109" t="s">
        <v>98</v>
      </c>
      <c r="C31" s="193" t="s">
        <v>110</v>
      </c>
      <c r="D31" s="109"/>
      <c r="E31" s="92"/>
      <c r="F31" s="92"/>
      <c r="G31" s="92"/>
      <c r="H31" s="92"/>
      <c r="I31" s="95"/>
      <c r="J31" s="95"/>
      <c r="K31" s="95"/>
      <c r="L31" s="95"/>
      <c r="M31" s="95"/>
      <c r="N31" s="96"/>
    </row>
    <row r="32" spans="1:14" x14ac:dyDescent="0.25">
      <c r="A32" s="87"/>
      <c r="B32" s="109" t="s">
        <v>99</v>
      </c>
      <c r="C32" s="193" t="s">
        <v>110</v>
      </c>
      <c r="D32" s="109"/>
      <c r="E32" s="92"/>
      <c r="F32" s="92"/>
      <c r="G32" s="92"/>
      <c r="H32" s="92"/>
      <c r="I32" s="95"/>
      <c r="J32" s="95"/>
      <c r="K32" s="95"/>
      <c r="L32" s="95"/>
      <c r="M32" s="95"/>
      <c r="N32" s="96"/>
    </row>
    <row r="33" spans="1:17" x14ac:dyDescent="0.25">
      <c r="A33" s="87"/>
      <c r="B33" s="109" t="s">
        <v>100</v>
      </c>
      <c r="C33" s="24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30</v>
      </c>
      <c r="E40" s="446">
        <f>+D40+D41</f>
        <v>80</v>
      </c>
      <c r="F40" s="92"/>
      <c r="G40" s="92"/>
      <c r="H40" s="92"/>
      <c r="I40" s="95"/>
      <c r="J40" s="95"/>
      <c r="K40" s="95"/>
      <c r="L40" s="95"/>
      <c r="M40" s="95"/>
      <c r="N40" s="96"/>
    </row>
    <row r="41" spans="1:17" ht="50.25" customHeight="1" x14ac:dyDescent="0.25">
      <c r="A41" s="87"/>
      <c r="B41" s="93" t="s">
        <v>103</v>
      </c>
      <c r="C41" s="94">
        <v>60</v>
      </c>
      <c r="D41" s="193">
        <v>50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24" x14ac:dyDescent="0.25">
      <c r="A49" s="47">
        <v>1</v>
      </c>
      <c r="B49" s="50" t="s">
        <v>1060</v>
      </c>
      <c r="C49" s="103" t="s">
        <v>1061</v>
      </c>
      <c r="D49" s="102" t="s">
        <v>166</v>
      </c>
      <c r="E49" s="97" t="s">
        <v>1062</v>
      </c>
      <c r="F49" s="98" t="s">
        <v>95</v>
      </c>
      <c r="G49" s="115"/>
      <c r="H49" s="105">
        <v>40210</v>
      </c>
      <c r="I49" s="105">
        <v>40474</v>
      </c>
      <c r="J49" s="99" t="s">
        <v>96</v>
      </c>
      <c r="K49" s="90">
        <v>8.73</v>
      </c>
      <c r="L49" s="99"/>
      <c r="M49" s="124">
        <v>100</v>
      </c>
      <c r="N49" s="124"/>
      <c r="O49" s="27">
        <v>166698752</v>
      </c>
      <c r="P49" s="27"/>
      <c r="Q49" s="116"/>
      <c r="R49" s="100"/>
      <c r="S49" s="100"/>
      <c r="T49" s="100"/>
      <c r="U49" s="100"/>
      <c r="V49" s="100"/>
      <c r="W49" s="100"/>
      <c r="X49" s="100"/>
      <c r="Y49" s="100"/>
      <c r="Z49" s="100"/>
    </row>
    <row r="50" spans="1:26" s="101" customFormat="1" ht="24" x14ac:dyDescent="0.25">
      <c r="A50" s="47">
        <f>+A49+1</f>
        <v>2</v>
      </c>
      <c r="B50" s="50" t="s">
        <v>1060</v>
      </c>
      <c r="C50" s="103" t="s">
        <v>1061</v>
      </c>
      <c r="D50" s="102" t="s">
        <v>166</v>
      </c>
      <c r="E50" s="97" t="s">
        <v>1063</v>
      </c>
      <c r="F50" s="98" t="s">
        <v>95</v>
      </c>
      <c r="G50" s="98"/>
      <c r="H50" s="105">
        <v>40648</v>
      </c>
      <c r="I50" s="105">
        <v>40689</v>
      </c>
      <c r="J50" s="99" t="s">
        <v>96</v>
      </c>
      <c r="K50" s="90">
        <v>1.36</v>
      </c>
      <c r="L50" s="99"/>
      <c r="M50" s="124">
        <v>100</v>
      </c>
      <c r="N50" s="90"/>
      <c r="O50" s="27">
        <v>26529300</v>
      </c>
      <c r="P50" s="27"/>
      <c r="Q50" s="116"/>
      <c r="R50" s="100"/>
      <c r="S50" s="100"/>
      <c r="T50" s="100"/>
      <c r="U50" s="100"/>
      <c r="V50" s="100"/>
      <c r="W50" s="100"/>
      <c r="X50" s="100"/>
      <c r="Y50" s="100"/>
      <c r="Z50" s="100"/>
    </row>
    <row r="51" spans="1:26" s="101" customFormat="1" ht="24" x14ac:dyDescent="0.25">
      <c r="A51" s="47">
        <f t="shared" ref="A51:A56" si="0">+A50+1</f>
        <v>3</v>
      </c>
      <c r="B51" s="50" t="s">
        <v>1060</v>
      </c>
      <c r="C51" s="103" t="s">
        <v>1061</v>
      </c>
      <c r="D51" s="102" t="s">
        <v>260</v>
      </c>
      <c r="E51" s="97" t="s">
        <v>1064</v>
      </c>
      <c r="F51" s="98" t="s">
        <v>95</v>
      </c>
      <c r="G51" s="98"/>
      <c r="H51" s="105">
        <v>40777</v>
      </c>
      <c r="I51" s="105">
        <v>40937</v>
      </c>
      <c r="J51" s="99" t="s">
        <v>96</v>
      </c>
      <c r="K51" s="90">
        <v>5.23</v>
      </c>
      <c r="L51" s="99"/>
      <c r="M51" s="124">
        <v>100</v>
      </c>
      <c r="N51" s="90"/>
      <c r="O51" s="27">
        <v>92778660</v>
      </c>
      <c r="P51" s="27"/>
      <c r="Q51" s="116"/>
      <c r="R51" s="100"/>
      <c r="S51" s="100"/>
      <c r="T51" s="100"/>
      <c r="U51" s="100"/>
      <c r="V51" s="100"/>
      <c r="W51" s="100"/>
      <c r="X51" s="100"/>
      <c r="Y51" s="100"/>
      <c r="Z51" s="100"/>
    </row>
    <row r="52" spans="1:26" s="101" customFormat="1" ht="24" x14ac:dyDescent="0.25">
      <c r="A52" s="47">
        <f t="shared" si="0"/>
        <v>4</v>
      </c>
      <c r="B52" s="50" t="s">
        <v>1060</v>
      </c>
      <c r="C52" s="103" t="s">
        <v>1061</v>
      </c>
      <c r="D52" s="102" t="s">
        <v>260</v>
      </c>
      <c r="E52" s="97" t="s">
        <v>1065</v>
      </c>
      <c r="F52" s="98" t="s">
        <v>95</v>
      </c>
      <c r="G52" s="98"/>
      <c r="H52" s="105">
        <v>41010</v>
      </c>
      <c r="I52" s="105">
        <v>41171</v>
      </c>
      <c r="J52" s="99" t="s">
        <v>96</v>
      </c>
      <c r="K52" s="90">
        <v>5.26</v>
      </c>
      <c r="L52" s="99"/>
      <c r="M52" s="124">
        <v>100</v>
      </c>
      <c r="N52" s="90"/>
      <c r="O52" s="27">
        <v>122860020</v>
      </c>
      <c r="P52" s="27"/>
      <c r="Q52" s="116"/>
      <c r="R52" s="100"/>
      <c r="S52" s="100"/>
      <c r="T52" s="100"/>
      <c r="U52" s="100"/>
      <c r="V52" s="100"/>
      <c r="W52" s="100"/>
      <c r="X52" s="100"/>
      <c r="Y52" s="100"/>
      <c r="Z52" s="100"/>
    </row>
    <row r="53" spans="1:26" s="101" customFormat="1" ht="24" x14ac:dyDescent="0.25">
      <c r="A53" s="47">
        <f t="shared" si="0"/>
        <v>5</v>
      </c>
      <c r="B53" s="50" t="s">
        <v>1060</v>
      </c>
      <c r="C53" s="103" t="s">
        <v>1061</v>
      </c>
      <c r="D53" s="102" t="s">
        <v>260</v>
      </c>
      <c r="E53" s="97" t="s">
        <v>1066</v>
      </c>
      <c r="F53" s="98" t="s">
        <v>95</v>
      </c>
      <c r="G53" s="98"/>
      <c r="H53" s="105">
        <v>41184</v>
      </c>
      <c r="I53" s="105">
        <v>41258</v>
      </c>
      <c r="J53" s="99" t="s">
        <v>96</v>
      </c>
      <c r="K53" s="90">
        <v>2.4300000000000002</v>
      </c>
      <c r="L53" s="99"/>
      <c r="M53" s="124">
        <v>100</v>
      </c>
      <c r="N53" s="90"/>
      <c r="O53" s="27">
        <v>69861580</v>
      </c>
      <c r="P53" s="27"/>
      <c r="Q53" s="116"/>
      <c r="R53" s="100"/>
      <c r="S53" s="100"/>
      <c r="T53" s="100"/>
      <c r="U53" s="100"/>
      <c r="V53" s="100"/>
      <c r="W53" s="100"/>
      <c r="X53" s="100"/>
      <c r="Y53" s="100"/>
      <c r="Z53" s="100"/>
    </row>
    <row r="54" spans="1:26" s="101" customFormat="1" ht="30" x14ac:dyDescent="0.25">
      <c r="A54" s="47">
        <f t="shared" si="0"/>
        <v>6</v>
      </c>
      <c r="B54" s="245" t="s">
        <v>1060</v>
      </c>
      <c r="C54" s="103" t="s">
        <v>1067</v>
      </c>
      <c r="D54" s="102" t="s">
        <v>260</v>
      </c>
      <c r="E54" s="97" t="s">
        <v>1068</v>
      </c>
      <c r="F54" s="98" t="s">
        <v>95</v>
      </c>
      <c r="G54" s="98"/>
      <c r="H54" s="105">
        <v>41351</v>
      </c>
      <c r="I54" s="105">
        <v>41453</v>
      </c>
      <c r="J54" s="99" t="s">
        <v>96</v>
      </c>
      <c r="K54" s="90">
        <v>3.33</v>
      </c>
      <c r="L54" s="99"/>
      <c r="M54" s="124">
        <v>100</v>
      </c>
      <c r="N54" s="90"/>
      <c r="O54" s="27">
        <v>84943070</v>
      </c>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26.339999999999996</v>
      </c>
      <c r="L57" s="104">
        <f t="shared" si="1"/>
        <v>0</v>
      </c>
      <c r="M57" s="114">
        <f t="shared" si="1"/>
        <v>600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26.339999999999996</v>
      </c>
      <c r="D61" s="200" t="s">
        <v>110</v>
      </c>
      <c r="E61" s="58"/>
      <c r="F61" s="32"/>
      <c r="G61" s="32"/>
      <c r="H61" s="32"/>
      <c r="I61" s="32"/>
      <c r="J61" s="32"/>
      <c r="K61" s="32"/>
      <c r="L61" s="32"/>
      <c r="M61" s="32"/>
    </row>
    <row r="62" spans="1:26" s="30" customFormat="1" ht="30" customHeight="1" x14ac:dyDescent="0.25">
      <c r="B62" s="59" t="s">
        <v>25</v>
      </c>
      <c r="C62" s="60">
        <f>+M57</f>
        <v>600</v>
      </c>
      <c r="D62" s="200"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30" x14ac:dyDescent="0.25">
      <c r="B69" s="243" t="s">
        <v>713</v>
      </c>
      <c r="C69" s="191" t="s">
        <v>114</v>
      </c>
      <c r="D69" s="144" t="s">
        <v>1069</v>
      </c>
      <c r="E69" s="4">
        <v>100</v>
      </c>
      <c r="F69" s="201"/>
      <c r="G69" s="4" t="s">
        <v>95</v>
      </c>
      <c r="H69" s="4"/>
      <c r="I69" s="4"/>
      <c r="J69" s="4" t="s">
        <v>95</v>
      </c>
      <c r="K69" s="193" t="s">
        <v>95</v>
      </c>
      <c r="L69" s="193" t="s">
        <v>95</v>
      </c>
      <c r="M69" s="193" t="s">
        <v>95</v>
      </c>
      <c r="N69" s="193"/>
      <c r="O69" s="457"/>
      <c r="P69" s="458"/>
      <c r="Q69" s="193"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t="s">
        <v>1070</v>
      </c>
      <c r="D87" s="190" t="s">
        <v>1071</v>
      </c>
      <c r="E87" s="3">
        <v>32581508</v>
      </c>
      <c r="F87" s="190" t="s">
        <v>1072</v>
      </c>
      <c r="G87" s="3" t="s">
        <v>1073</v>
      </c>
      <c r="H87" s="125">
        <v>40477</v>
      </c>
      <c r="I87" s="5"/>
      <c r="J87" s="69" t="s">
        <v>1074</v>
      </c>
      <c r="K87" s="86" t="s">
        <v>1075</v>
      </c>
      <c r="L87" s="69" t="s">
        <v>1076</v>
      </c>
      <c r="M87" s="109" t="s">
        <v>95</v>
      </c>
      <c r="N87" s="109" t="s">
        <v>95</v>
      </c>
      <c r="O87" s="109" t="s">
        <v>95</v>
      </c>
      <c r="P87" s="463"/>
      <c r="Q87" s="463"/>
    </row>
    <row r="88" spans="2:17" ht="60.75" customHeight="1" x14ac:dyDescent="0.25">
      <c r="B88" s="190" t="s">
        <v>220</v>
      </c>
      <c r="C88" s="190" t="s">
        <v>1070</v>
      </c>
      <c r="D88" s="190" t="s">
        <v>1077</v>
      </c>
      <c r="E88" s="3">
        <v>1140822509</v>
      </c>
      <c r="F88" s="3" t="s">
        <v>192</v>
      </c>
      <c r="G88" s="3" t="s">
        <v>313</v>
      </c>
      <c r="H88" s="125">
        <v>40753</v>
      </c>
      <c r="I88" s="5">
        <v>140744</v>
      </c>
      <c r="J88" s="69" t="s">
        <v>1074</v>
      </c>
      <c r="K88" s="85" t="s">
        <v>1078</v>
      </c>
      <c r="L88" s="69" t="s">
        <v>1079</v>
      </c>
      <c r="M88" s="109" t="s">
        <v>95</v>
      </c>
      <c r="N88" s="109" t="s">
        <v>95</v>
      </c>
      <c r="O88" s="109" t="s">
        <v>95</v>
      </c>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45" x14ac:dyDescent="0.25">
      <c r="A105" s="47">
        <v>1</v>
      </c>
      <c r="B105" s="50" t="s">
        <v>1060</v>
      </c>
      <c r="C105" s="103" t="s">
        <v>1060</v>
      </c>
      <c r="D105" s="102" t="s">
        <v>189</v>
      </c>
      <c r="E105" s="97" t="s">
        <v>1080</v>
      </c>
      <c r="F105" s="98" t="s">
        <v>95</v>
      </c>
      <c r="G105" s="115"/>
      <c r="H105" s="105">
        <v>41533</v>
      </c>
      <c r="I105" s="105"/>
      <c r="J105" s="99"/>
      <c r="K105" s="90">
        <v>12.46</v>
      </c>
      <c r="L105" s="99"/>
      <c r="M105" s="90">
        <v>100</v>
      </c>
      <c r="N105" s="90"/>
      <c r="O105" s="27">
        <f>328320650+77566400</f>
        <v>405887050</v>
      </c>
      <c r="P105" s="27"/>
      <c r="Q105" s="116" t="s">
        <v>1081</v>
      </c>
      <c r="R105" s="100"/>
      <c r="S105" s="100"/>
      <c r="T105" s="100"/>
      <c r="U105" s="100"/>
      <c r="V105" s="100"/>
      <c r="W105" s="100"/>
      <c r="X105" s="100"/>
      <c r="Y105" s="100"/>
      <c r="Z105" s="100"/>
    </row>
    <row r="106" spans="1:26" s="101" customFormat="1" x14ac:dyDescent="0.25">
      <c r="A106" s="47">
        <f>+A105+1</f>
        <v>2</v>
      </c>
      <c r="B106" s="50"/>
      <c r="C106" s="98"/>
      <c r="D106" s="102"/>
      <c r="E106" s="97"/>
      <c r="F106" s="98"/>
      <c r="G106" s="98"/>
      <c r="H106" s="105"/>
      <c r="I106" s="105"/>
      <c r="J106" s="99"/>
      <c r="K106" s="90"/>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50"/>
      <c r="C107" s="103"/>
      <c r="D107" s="102"/>
      <c r="E107" s="97"/>
      <c r="F107" s="98"/>
      <c r="G107" s="98"/>
      <c r="H107" s="105"/>
      <c r="I107" s="105"/>
      <c r="J107" s="99"/>
      <c r="K107" s="90"/>
      <c r="L107" s="99"/>
      <c r="M107" s="90"/>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12.46</v>
      </c>
      <c r="L113" s="104">
        <f t="shared" si="3"/>
        <v>0</v>
      </c>
      <c r="M113" s="114">
        <f t="shared" si="3"/>
        <v>100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12.46</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f>+D119+D120+D121</f>
        <v>30</v>
      </c>
    </row>
    <row r="120" spans="1:17" x14ac:dyDescent="0.25">
      <c r="B120" s="67" t="s">
        <v>87</v>
      </c>
      <c r="C120" s="200">
        <v>30</v>
      </c>
      <c r="D120" s="193">
        <v>30</v>
      </c>
      <c r="E120" s="468"/>
    </row>
    <row r="121" spans="1:17" ht="15.75" thickBot="1" x14ac:dyDescent="0.3">
      <c r="B121" s="67" t="s">
        <v>88</v>
      </c>
      <c r="C121" s="72">
        <v>40</v>
      </c>
      <c r="D121" s="72"/>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1070</v>
      </c>
      <c r="D127" s="69" t="s">
        <v>1082</v>
      </c>
      <c r="E127" s="69">
        <v>1048271998</v>
      </c>
      <c r="F127" s="69" t="s">
        <v>1083</v>
      </c>
      <c r="G127" s="3" t="s">
        <v>1084</v>
      </c>
      <c r="H127" s="125">
        <v>39912</v>
      </c>
      <c r="I127" s="5"/>
      <c r="J127" s="69" t="s">
        <v>1074</v>
      </c>
      <c r="K127" s="86" t="s">
        <v>1085</v>
      </c>
      <c r="L127" s="69" t="s">
        <v>1086</v>
      </c>
      <c r="M127" s="109" t="s">
        <v>95</v>
      </c>
      <c r="N127" s="109" t="s">
        <v>95</v>
      </c>
      <c r="O127" s="109" t="s">
        <v>95</v>
      </c>
      <c r="P127" s="463"/>
      <c r="Q127" s="463"/>
    </row>
    <row r="128" spans="1:17" ht="84" customHeight="1" x14ac:dyDescent="0.25">
      <c r="B128" s="190" t="s">
        <v>92</v>
      </c>
      <c r="C128" s="190" t="s">
        <v>1070</v>
      </c>
      <c r="D128" s="69" t="s">
        <v>1087</v>
      </c>
      <c r="E128" s="69">
        <v>32610080</v>
      </c>
      <c r="F128" s="69" t="s">
        <v>1088</v>
      </c>
      <c r="G128" s="69" t="s">
        <v>451</v>
      </c>
      <c r="H128" s="125">
        <v>39066</v>
      </c>
      <c r="I128" s="5"/>
      <c r="J128" s="69" t="s">
        <v>1089</v>
      </c>
      <c r="K128" s="86" t="s">
        <v>1090</v>
      </c>
      <c r="L128" s="85" t="s">
        <v>559</v>
      </c>
      <c r="M128" s="109" t="s">
        <v>95</v>
      </c>
      <c r="N128" s="109" t="s">
        <v>95</v>
      </c>
      <c r="O128" s="109" t="s">
        <v>95</v>
      </c>
      <c r="P128" s="463"/>
      <c r="Q128" s="463"/>
    </row>
    <row r="129" spans="2:17" ht="33.6" customHeight="1" x14ac:dyDescent="0.25">
      <c r="B129" s="190" t="s">
        <v>93</v>
      </c>
      <c r="C129" s="190" t="s">
        <v>1070</v>
      </c>
      <c r="D129" s="3"/>
      <c r="E129" s="3"/>
      <c r="F129" s="3"/>
      <c r="G129" s="69"/>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9" customHeight="1" x14ac:dyDescent="0.2">
      <c r="B134" s="470" t="s">
        <v>51</v>
      </c>
      <c r="C134" s="6" t="s">
        <v>89</v>
      </c>
      <c r="D134" s="193">
        <v>25</v>
      </c>
      <c r="E134" s="193">
        <v>25</v>
      </c>
      <c r="F134" s="471">
        <f>+E134+E135+E136</f>
        <v>50</v>
      </c>
      <c r="G134" s="83"/>
    </row>
    <row r="135" spans="2:17" ht="96" customHeight="1" x14ac:dyDescent="0.2">
      <c r="B135" s="470"/>
      <c r="C135" s="6" t="s">
        <v>90</v>
      </c>
      <c r="D135" s="197">
        <v>25</v>
      </c>
      <c r="E135" s="193">
        <v>25</v>
      </c>
      <c r="F135" s="472"/>
      <c r="G135" s="83"/>
    </row>
    <row r="136" spans="2:17" ht="69" customHeight="1" x14ac:dyDescent="0.2">
      <c r="B136" s="470"/>
      <c r="C136" s="6" t="s">
        <v>91</v>
      </c>
      <c r="D136" s="193">
        <v>10</v>
      </c>
      <c r="E136" s="193"/>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30</v>
      </c>
      <c r="E144" s="446">
        <f>+D144+D145</f>
        <v>80</v>
      </c>
    </row>
    <row r="145" spans="2:5" ht="42.75" x14ac:dyDescent="0.25">
      <c r="B145" s="93" t="s">
        <v>58</v>
      </c>
      <c r="C145" s="94">
        <v>60</v>
      </c>
      <c r="D145" s="193">
        <f>+F134</f>
        <v>50</v>
      </c>
      <c r="E145" s="447"/>
    </row>
  </sheetData>
  <mergeCells count="44">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49"/>
  <sheetViews>
    <sheetView topLeftCell="A25" zoomScale="112" zoomScaleNormal="112"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6" width="13.85546875" style="9" customWidth="1"/>
    <col min="7" max="7" width="20.14062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1091</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1092</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31</v>
      </c>
      <c r="E15" s="36">
        <v>1252968600</v>
      </c>
      <c r="F15" s="241">
        <v>600</v>
      </c>
      <c r="G15" s="81"/>
      <c r="I15" s="39"/>
      <c r="J15" s="39"/>
      <c r="K15" s="39"/>
      <c r="L15" s="39"/>
      <c r="M15" s="39"/>
      <c r="N15" s="96"/>
    </row>
    <row r="16" spans="2:16" x14ac:dyDescent="0.25">
      <c r="B16" s="443"/>
      <c r="C16" s="443"/>
      <c r="D16" s="198"/>
      <c r="E16" s="36">
        <v>489732840</v>
      </c>
      <c r="F16" s="241">
        <v>180</v>
      </c>
      <c r="G16" s="81"/>
      <c r="I16" s="39"/>
      <c r="J16" s="39"/>
      <c r="K16" s="39"/>
      <c r="L16" s="39"/>
      <c r="M16" s="39"/>
      <c r="N16" s="96"/>
    </row>
    <row r="17" spans="1:14" x14ac:dyDescent="0.25">
      <c r="B17" s="443"/>
      <c r="C17" s="443"/>
      <c r="D17" s="198"/>
      <c r="E17" s="36">
        <v>481570626</v>
      </c>
      <c r="F17" s="241">
        <v>177</v>
      </c>
      <c r="G17" s="81"/>
      <c r="I17" s="39"/>
      <c r="J17" s="39"/>
      <c r="K17" s="39"/>
      <c r="L17" s="39"/>
      <c r="M17" s="39"/>
      <c r="N17" s="96"/>
    </row>
    <row r="18" spans="1:14" x14ac:dyDescent="0.25">
      <c r="B18" s="443"/>
      <c r="C18" s="443"/>
      <c r="D18" s="198"/>
      <c r="E18" s="37">
        <v>102139450</v>
      </c>
      <c r="F18" s="241">
        <v>35</v>
      </c>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2326411516</v>
      </c>
      <c r="F22" s="241">
        <f>SUM(F15:F21)</f>
        <v>992</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793.6</v>
      </c>
      <c r="D24" s="42"/>
      <c r="E24" s="45">
        <f>E22</f>
        <v>2326411516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c r="D30" s="193" t="s">
        <v>165</v>
      </c>
      <c r="E30" s="92"/>
      <c r="F30" s="92"/>
      <c r="G30" s="92"/>
      <c r="H30" s="92"/>
      <c r="I30" s="95"/>
      <c r="J30" s="95"/>
      <c r="K30" s="95"/>
      <c r="L30" s="95"/>
      <c r="M30" s="95"/>
      <c r="N30" s="96"/>
    </row>
    <row r="31" spans="1:14" x14ac:dyDescent="0.25">
      <c r="A31" s="87"/>
      <c r="B31" s="109" t="s">
        <v>98</v>
      </c>
      <c r="C31" s="193"/>
      <c r="D31" s="193" t="s">
        <v>165</v>
      </c>
      <c r="E31" s="92"/>
      <c r="F31" s="92"/>
      <c r="G31" s="92"/>
      <c r="H31" s="92"/>
      <c r="I31" s="95"/>
      <c r="J31" s="95"/>
      <c r="K31" s="95"/>
      <c r="L31" s="95"/>
      <c r="M31" s="95"/>
      <c r="N31" s="96"/>
    </row>
    <row r="32" spans="1:14" x14ac:dyDescent="0.25">
      <c r="A32" s="87"/>
      <c r="B32" s="109" t="s">
        <v>99</v>
      </c>
      <c r="C32" s="193"/>
      <c r="D32" s="193" t="s">
        <v>165</v>
      </c>
      <c r="E32" s="92"/>
      <c r="F32" s="92"/>
      <c r="G32" s="92"/>
      <c r="H32" s="92"/>
      <c r="I32" s="95"/>
      <c r="J32" s="95"/>
      <c r="K32" s="95"/>
      <c r="L32" s="95"/>
      <c r="M32" s="95"/>
      <c r="N32" s="96"/>
    </row>
    <row r="33" spans="1:17" x14ac:dyDescent="0.25">
      <c r="A33" s="87"/>
      <c r="B33" s="109" t="s">
        <v>100</v>
      </c>
      <c r="C33" s="1"/>
      <c r="D33" s="193" t="s">
        <v>165</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f>21/30</f>
        <v>0.7</v>
      </c>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c r="E40" s="446">
        <f>+D40+D41</f>
        <v>0</v>
      </c>
      <c r="F40" s="92"/>
      <c r="G40" s="92"/>
      <c r="H40" s="92"/>
      <c r="I40" s="95"/>
      <c r="J40" s="95"/>
      <c r="K40" s="95"/>
      <c r="L40" s="95"/>
      <c r="M40" s="95"/>
      <c r="N40" s="96"/>
    </row>
    <row r="41" spans="1:17" ht="50.25" customHeight="1" x14ac:dyDescent="0.25">
      <c r="A41" s="87"/>
      <c r="B41" s="93" t="s">
        <v>103</v>
      </c>
      <c r="C41" s="94">
        <v>60</v>
      </c>
      <c r="D41" s="193"/>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50" t="s">
        <v>1091</v>
      </c>
      <c r="C49" s="103" t="s">
        <v>1091</v>
      </c>
      <c r="D49" s="102" t="s">
        <v>1093</v>
      </c>
      <c r="E49" s="97" t="s">
        <v>1094</v>
      </c>
      <c r="F49" s="98" t="s">
        <v>96</v>
      </c>
      <c r="G49" s="115"/>
      <c r="H49" s="105">
        <v>41130</v>
      </c>
      <c r="I49" s="105">
        <v>41337</v>
      </c>
      <c r="J49" s="99" t="s">
        <v>96</v>
      </c>
      <c r="K49" s="90"/>
      <c r="L49" s="155">
        <v>7.16</v>
      </c>
      <c r="M49" s="124"/>
      <c r="N49" s="124"/>
      <c r="O49" s="27">
        <v>570997500</v>
      </c>
      <c r="P49" s="27"/>
      <c r="Q49" s="116" t="s">
        <v>1095</v>
      </c>
      <c r="R49" s="100"/>
      <c r="S49" s="100"/>
      <c r="T49" s="100"/>
      <c r="U49" s="100"/>
      <c r="V49" s="100"/>
      <c r="W49" s="100"/>
      <c r="X49" s="100"/>
      <c r="Y49" s="100"/>
      <c r="Z49" s="100"/>
    </row>
    <row r="50" spans="1:26" s="101" customFormat="1" x14ac:dyDescent="0.25">
      <c r="A50" s="47">
        <f>+A49+1</f>
        <v>2</v>
      </c>
      <c r="B50" s="50" t="s">
        <v>1091</v>
      </c>
      <c r="C50" s="103" t="s">
        <v>1091</v>
      </c>
      <c r="D50" s="102" t="s">
        <v>189</v>
      </c>
      <c r="E50" s="97" t="s">
        <v>1096</v>
      </c>
      <c r="F50" s="98" t="s">
        <v>95</v>
      </c>
      <c r="G50" s="98"/>
      <c r="H50" s="105">
        <v>40948</v>
      </c>
      <c r="I50" s="105">
        <v>41273</v>
      </c>
      <c r="J50" s="99" t="s">
        <v>96</v>
      </c>
      <c r="K50" s="90"/>
      <c r="L50" s="155">
        <v>10.7</v>
      </c>
      <c r="M50" s="124">
        <v>98</v>
      </c>
      <c r="N50" s="90"/>
      <c r="O50" s="27">
        <v>977130447</v>
      </c>
      <c r="P50" s="27"/>
      <c r="Q50" s="116"/>
      <c r="R50" s="100"/>
      <c r="S50" s="100"/>
      <c r="T50" s="100"/>
      <c r="U50" s="100"/>
      <c r="V50" s="100"/>
      <c r="W50" s="100"/>
      <c r="X50" s="100"/>
      <c r="Y50" s="100"/>
      <c r="Z50" s="100"/>
    </row>
    <row r="51" spans="1:26" s="101" customFormat="1" x14ac:dyDescent="0.25">
      <c r="A51" s="47">
        <f t="shared" ref="A51:A56" si="0">+A50+1</f>
        <v>3</v>
      </c>
      <c r="B51" s="50" t="s">
        <v>1091</v>
      </c>
      <c r="C51" s="103" t="s">
        <v>1091</v>
      </c>
      <c r="D51" s="102" t="s">
        <v>189</v>
      </c>
      <c r="E51" s="97" t="s">
        <v>1097</v>
      </c>
      <c r="F51" s="98" t="s">
        <v>95</v>
      </c>
      <c r="G51" s="98"/>
      <c r="H51" s="105">
        <v>41119</v>
      </c>
      <c r="I51" s="105">
        <v>41273</v>
      </c>
      <c r="J51" s="99" t="s">
        <v>96</v>
      </c>
      <c r="K51" s="90"/>
      <c r="L51" s="155">
        <v>5.0999999999999996</v>
      </c>
      <c r="M51" s="124"/>
      <c r="N51" s="90"/>
      <c r="O51" s="27">
        <v>362452827</v>
      </c>
      <c r="P51" s="27"/>
      <c r="Q51" s="116"/>
      <c r="R51" s="100"/>
      <c r="S51" s="100"/>
      <c r="T51" s="100"/>
      <c r="U51" s="100"/>
      <c r="V51" s="100"/>
      <c r="W51" s="100"/>
      <c r="X51" s="100"/>
      <c r="Y51" s="100"/>
      <c r="Z51" s="100"/>
    </row>
    <row r="52" spans="1:26" s="101" customFormat="1" x14ac:dyDescent="0.25">
      <c r="A52" s="47">
        <f t="shared" si="0"/>
        <v>4</v>
      </c>
      <c r="B52" s="50" t="s">
        <v>1091</v>
      </c>
      <c r="C52" s="103" t="s">
        <v>1091</v>
      </c>
      <c r="D52" s="102" t="s">
        <v>189</v>
      </c>
      <c r="E52" s="97" t="s">
        <v>1098</v>
      </c>
      <c r="F52" s="98" t="s">
        <v>95</v>
      </c>
      <c r="G52" s="98"/>
      <c r="H52" s="105">
        <v>41089</v>
      </c>
      <c r="I52" s="105">
        <v>41273</v>
      </c>
      <c r="J52" s="99" t="s">
        <v>96</v>
      </c>
      <c r="K52" s="90"/>
      <c r="L52" s="155">
        <v>6.03</v>
      </c>
      <c r="M52" s="124"/>
      <c r="N52" s="90"/>
      <c r="O52" s="27">
        <v>337025406</v>
      </c>
      <c r="P52" s="27"/>
      <c r="Q52" s="116"/>
      <c r="R52" s="100"/>
      <c r="S52" s="100"/>
      <c r="T52" s="100"/>
      <c r="U52" s="100"/>
      <c r="V52" s="100"/>
      <c r="W52" s="100"/>
      <c r="X52" s="100"/>
      <c r="Y52" s="100"/>
      <c r="Z52" s="100"/>
    </row>
    <row r="53" spans="1:26" s="101" customFormat="1" x14ac:dyDescent="0.25">
      <c r="A53" s="47">
        <f t="shared" si="0"/>
        <v>5</v>
      </c>
      <c r="B53" s="50" t="s">
        <v>1091</v>
      </c>
      <c r="C53" s="103" t="s">
        <v>1091</v>
      </c>
      <c r="D53" s="102" t="s">
        <v>189</v>
      </c>
      <c r="E53" s="97" t="s">
        <v>1099</v>
      </c>
      <c r="F53" s="98" t="s">
        <v>95</v>
      </c>
      <c r="G53" s="98"/>
      <c r="H53" s="105">
        <v>41093</v>
      </c>
      <c r="I53" s="105">
        <v>41273</v>
      </c>
      <c r="J53" s="99" t="s">
        <v>96</v>
      </c>
      <c r="K53" s="90"/>
      <c r="L53" s="155">
        <v>5.9</v>
      </c>
      <c r="M53" s="124"/>
      <c r="N53" s="90"/>
      <c r="O53" s="27">
        <v>222542596</v>
      </c>
      <c r="P53" s="27"/>
      <c r="Q53" s="116"/>
      <c r="R53" s="100"/>
      <c r="S53" s="100"/>
      <c r="T53" s="100"/>
      <c r="U53" s="100"/>
      <c r="V53" s="100"/>
      <c r="W53" s="100"/>
      <c r="X53" s="100"/>
      <c r="Y53" s="100"/>
      <c r="Z53" s="100"/>
    </row>
    <row r="54" spans="1:26" s="101" customFormat="1" ht="30" x14ac:dyDescent="0.25">
      <c r="A54" s="47">
        <f t="shared" si="0"/>
        <v>6</v>
      </c>
      <c r="B54" s="245" t="s">
        <v>1091</v>
      </c>
      <c r="C54" s="103" t="s">
        <v>1091</v>
      </c>
      <c r="D54" s="102" t="s">
        <v>168</v>
      </c>
      <c r="E54" s="97" t="s">
        <v>1100</v>
      </c>
      <c r="F54" s="98" t="s">
        <v>95</v>
      </c>
      <c r="G54" s="98"/>
      <c r="H54" s="105">
        <v>40399</v>
      </c>
      <c r="I54" s="105">
        <v>40907</v>
      </c>
      <c r="J54" s="99" t="s">
        <v>96</v>
      </c>
      <c r="K54" s="90"/>
      <c r="L54" s="155">
        <v>16.7</v>
      </c>
      <c r="M54" s="124"/>
      <c r="N54" s="90"/>
      <c r="O54" s="27">
        <v>4623000000</v>
      </c>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0</v>
      </c>
      <c r="L57" s="104">
        <f t="shared" si="1"/>
        <v>51.59</v>
      </c>
      <c r="M57" s="114">
        <f t="shared" si="1"/>
        <v>98</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0</v>
      </c>
      <c r="D61" s="200"/>
      <c r="E61" s="58" t="s">
        <v>110</v>
      </c>
      <c r="F61" s="32"/>
      <c r="G61" s="32"/>
      <c r="H61" s="32"/>
      <c r="I61" s="32"/>
      <c r="J61" s="32"/>
      <c r="K61" s="32"/>
      <c r="L61" s="32"/>
      <c r="M61" s="32"/>
    </row>
    <row r="62" spans="1:26" s="30" customFormat="1" ht="30" customHeight="1" x14ac:dyDescent="0.25">
      <c r="B62" s="59" t="s">
        <v>25</v>
      </c>
      <c r="C62" s="60">
        <f>+M57</f>
        <v>98</v>
      </c>
      <c r="D62" s="200"/>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243" t="s">
        <v>1101</v>
      </c>
      <c r="C69" s="191" t="s">
        <v>992</v>
      </c>
      <c r="D69" s="144" t="s">
        <v>1102</v>
      </c>
      <c r="E69" s="4">
        <v>300</v>
      </c>
      <c r="F69" s="201"/>
      <c r="G69" s="4" t="s">
        <v>96</v>
      </c>
      <c r="H69" s="4"/>
      <c r="I69" s="4" t="s">
        <v>96</v>
      </c>
      <c r="J69" s="4"/>
      <c r="K69" s="193"/>
      <c r="L69" s="193"/>
      <c r="M69" s="193"/>
      <c r="N69" s="193"/>
      <c r="O69" s="457" t="s">
        <v>1103</v>
      </c>
      <c r="P69" s="458"/>
      <c r="Q69" s="193" t="s">
        <v>96</v>
      </c>
    </row>
    <row r="70" spans="2:17" ht="22.5" customHeight="1" x14ac:dyDescent="0.25">
      <c r="B70" s="3" t="s">
        <v>1104</v>
      </c>
      <c r="C70" s="191" t="s">
        <v>992</v>
      </c>
      <c r="D70" s="4" t="s">
        <v>1105</v>
      </c>
      <c r="E70" s="4">
        <v>300</v>
      </c>
      <c r="F70" s="4"/>
      <c r="G70" s="4" t="s">
        <v>96</v>
      </c>
      <c r="H70" s="4"/>
      <c r="I70" s="85"/>
      <c r="J70" s="85" t="s">
        <v>95</v>
      </c>
      <c r="K70" s="109" t="s">
        <v>95</v>
      </c>
      <c r="L70" s="109" t="s">
        <v>95</v>
      </c>
      <c r="M70" s="109" t="s">
        <v>95</v>
      </c>
      <c r="N70" s="109"/>
      <c r="O70" s="457" t="s">
        <v>1103</v>
      </c>
      <c r="P70" s="458"/>
      <c r="Q70" s="193" t="s">
        <v>96</v>
      </c>
    </row>
    <row r="71" spans="2:17" ht="30" x14ac:dyDescent="0.25">
      <c r="B71" s="3" t="s">
        <v>1106</v>
      </c>
      <c r="C71" s="3" t="s">
        <v>114</v>
      </c>
      <c r="D71" s="197" t="s">
        <v>1107</v>
      </c>
      <c r="E71" s="4">
        <v>180</v>
      </c>
      <c r="F71" s="4"/>
      <c r="G71" s="4" t="s">
        <v>96</v>
      </c>
      <c r="H71" s="4"/>
      <c r="I71" s="85"/>
      <c r="J71" s="85" t="s">
        <v>95</v>
      </c>
      <c r="K71" s="109" t="s">
        <v>95</v>
      </c>
      <c r="L71" s="109" t="s">
        <v>95</v>
      </c>
      <c r="M71" s="109" t="s">
        <v>95</v>
      </c>
      <c r="N71" s="109"/>
      <c r="O71" s="457" t="s">
        <v>1103</v>
      </c>
      <c r="P71" s="458"/>
      <c r="Q71" s="193" t="s">
        <v>96</v>
      </c>
    </row>
    <row r="72" spans="2:17" x14ac:dyDescent="0.25">
      <c r="B72" s="3" t="s">
        <v>1108</v>
      </c>
      <c r="C72" s="3" t="s">
        <v>114</v>
      </c>
      <c r="D72" s="5" t="s">
        <v>1109</v>
      </c>
      <c r="E72" s="4">
        <v>177</v>
      </c>
      <c r="F72" s="4"/>
      <c r="G72" s="4" t="s">
        <v>96</v>
      </c>
      <c r="H72" s="4"/>
      <c r="I72" s="85"/>
      <c r="J72" s="85" t="s">
        <v>95</v>
      </c>
      <c r="K72" s="109" t="s">
        <v>95</v>
      </c>
      <c r="L72" s="109" t="s">
        <v>95</v>
      </c>
      <c r="M72" s="109" t="s">
        <v>95</v>
      </c>
      <c r="N72" s="109"/>
      <c r="O72" s="457" t="s">
        <v>1103</v>
      </c>
      <c r="P72" s="458"/>
      <c r="Q72" s="193" t="s">
        <v>96</v>
      </c>
    </row>
    <row r="73" spans="2:17" x14ac:dyDescent="0.25">
      <c r="B73" s="3" t="s">
        <v>1110</v>
      </c>
      <c r="C73" s="3" t="s">
        <v>114</v>
      </c>
      <c r="D73" s="5" t="s">
        <v>1111</v>
      </c>
      <c r="E73" s="4">
        <v>35</v>
      </c>
      <c r="F73" s="4"/>
      <c r="G73" s="4" t="s">
        <v>96</v>
      </c>
      <c r="H73" s="4"/>
      <c r="I73" s="85"/>
      <c r="J73" s="85" t="s">
        <v>95</v>
      </c>
      <c r="K73" s="109" t="s">
        <v>95</v>
      </c>
      <c r="L73" s="109" t="s">
        <v>95</v>
      </c>
      <c r="M73" s="109" t="s">
        <v>95</v>
      </c>
      <c r="N73" s="109"/>
      <c r="O73" s="457" t="s">
        <v>1103</v>
      </c>
      <c r="P73" s="458"/>
      <c r="Q73" s="193" t="s">
        <v>96</v>
      </c>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t="s">
        <v>679</v>
      </c>
      <c r="D87" s="190" t="s">
        <v>1112</v>
      </c>
      <c r="E87" s="190">
        <v>52461606</v>
      </c>
      <c r="F87" s="190" t="s">
        <v>1113</v>
      </c>
      <c r="G87" s="190" t="s">
        <v>1114</v>
      </c>
      <c r="H87" s="219">
        <v>40524</v>
      </c>
      <c r="I87" s="86"/>
      <c r="J87" s="190" t="s">
        <v>140</v>
      </c>
      <c r="K87" s="86" t="s">
        <v>1115</v>
      </c>
      <c r="L87" s="86" t="s">
        <v>1116</v>
      </c>
      <c r="M87" s="109" t="s">
        <v>95</v>
      </c>
      <c r="N87" s="109" t="s">
        <v>96</v>
      </c>
      <c r="O87" s="109" t="s">
        <v>95</v>
      </c>
      <c r="P87" s="460" t="s">
        <v>1117</v>
      </c>
      <c r="Q87" s="463"/>
    </row>
    <row r="88" spans="2:17" ht="60.75" customHeight="1" x14ac:dyDescent="0.25">
      <c r="B88" s="190" t="s">
        <v>160</v>
      </c>
      <c r="C88" s="190" t="s">
        <v>679</v>
      </c>
      <c r="D88" s="190" t="s">
        <v>1118</v>
      </c>
      <c r="E88" s="190">
        <v>11189963</v>
      </c>
      <c r="F88" s="190" t="s">
        <v>1119</v>
      </c>
      <c r="G88" s="190" t="s">
        <v>1114</v>
      </c>
      <c r="H88" s="219">
        <v>40858</v>
      </c>
      <c r="I88" s="86"/>
      <c r="J88" s="190" t="s">
        <v>140</v>
      </c>
      <c r="K88" s="86" t="s">
        <v>1115</v>
      </c>
      <c r="L88" s="86" t="s">
        <v>1116</v>
      </c>
      <c r="M88" s="109" t="s">
        <v>95</v>
      </c>
      <c r="N88" s="109" t="s">
        <v>96</v>
      </c>
      <c r="O88" s="109" t="s">
        <v>95</v>
      </c>
      <c r="P88" s="461" t="s">
        <v>1117</v>
      </c>
      <c r="Q88" s="458"/>
    </row>
    <row r="89" spans="2:17" ht="60.75" customHeight="1" x14ac:dyDescent="0.25">
      <c r="B89" s="190" t="s">
        <v>220</v>
      </c>
      <c r="C89" s="190" t="s">
        <v>679</v>
      </c>
      <c r="D89" s="190" t="s">
        <v>1120</v>
      </c>
      <c r="E89" s="190">
        <v>51590370</v>
      </c>
      <c r="F89" s="190" t="s">
        <v>192</v>
      </c>
      <c r="G89" s="190" t="s">
        <v>144</v>
      </c>
      <c r="H89" s="219">
        <v>33712</v>
      </c>
      <c r="I89" s="86"/>
      <c r="J89" s="190" t="s">
        <v>140</v>
      </c>
      <c r="K89" s="86" t="s">
        <v>1115</v>
      </c>
      <c r="L89" s="85" t="s">
        <v>1121</v>
      </c>
      <c r="M89" s="109" t="s">
        <v>95</v>
      </c>
      <c r="N89" s="109" t="s">
        <v>96</v>
      </c>
      <c r="O89" s="109" t="s">
        <v>95</v>
      </c>
      <c r="P89" s="461" t="s">
        <v>1117</v>
      </c>
      <c r="Q89" s="458"/>
    </row>
    <row r="90" spans="2:17" ht="82.5" customHeight="1" x14ac:dyDescent="0.25">
      <c r="B90" s="190" t="s">
        <v>220</v>
      </c>
      <c r="C90" s="190" t="s">
        <v>679</v>
      </c>
      <c r="D90" s="190" t="s">
        <v>1122</v>
      </c>
      <c r="E90" s="190">
        <v>52526364</v>
      </c>
      <c r="F90" s="190" t="s">
        <v>192</v>
      </c>
      <c r="G90" s="190" t="s">
        <v>1123</v>
      </c>
      <c r="H90" s="219">
        <v>37087</v>
      </c>
      <c r="I90" s="86"/>
      <c r="J90" s="190" t="s">
        <v>140</v>
      </c>
      <c r="K90" s="86" t="s">
        <v>1115</v>
      </c>
      <c r="L90" s="85" t="s">
        <v>1121</v>
      </c>
      <c r="M90" s="109" t="s">
        <v>95</v>
      </c>
      <c r="N90" s="109" t="s">
        <v>96</v>
      </c>
      <c r="O90" s="109" t="s">
        <v>95</v>
      </c>
      <c r="P90" s="460" t="s">
        <v>1117</v>
      </c>
      <c r="Q90" s="463"/>
    </row>
    <row r="91" spans="2:17" s="251" customFormat="1" ht="61.5" customHeight="1" x14ac:dyDescent="0.25">
      <c r="B91" s="246" t="s">
        <v>220</v>
      </c>
      <c r="C91" s="246" t="s">
        <v>679</v>
      </c>
      <c r="D91" s="246" t="s">
        <v>1124</v>
      </c>
      <c r="E91" s="246">
        <v>80171363</v>
      </c>
      <c r="F91" s="246" t="s">
        <v>363</v>
      </c>
      <c r="G91" s="246" t="s">
        <v>1125</v>
      </c>
      <c r="H91" s="247">
        <v>39419</v>
      </c>
      <c r="I91" s="246"/>
      <c r="J91" s="246" t="s">
        <v>140</v>
      </c>
      <c r="K91" s="246" t="s">
        <v>1115</v>
      </c>
      <c r="L91" s="248" t="s">
        <v>1121</v>
      </c>
      <c r="M91" s="249" t="s">
        <v>95</v>
      </c>
      <c r="N91" s="249" t="s">
        <v>96</v>
      </c>
      <c r="O91" s="249" t="s">
        <v>95</v>
      </c>
      <c r="P91" s="480" t="s">
        <v>1117</v>
      </c>
      <c r="Q91" s="500"/>
    </row>
    <row r="92" spans="2:17" s="251" customFormat="1" ht="61.5" customHeight="1" x14ac:dyDescent="0.25">
      <c r="B92" s="246" t="s">
        <v>220</v>
      </c>
      <c r="C92" s="246" t="s">
        <v>679</v>
      </c>
      <c r="D92" s="246" t="s">
        <v>1126</v>
      </c>
      <c r="E92" s="246">
        <v>72175838</v>
      </c>
      <c r="F92" s="246" t="s">
        <v>363</v>
      </c>
      <c r="G92" s="246" t="s">
        <v>274</v>
      </c>
      <c r="H92" s="247">
        <v>39419</v>
      </c>
      <c r="I92" s="246"/>
      <c r="J92" s="246" t="s">
        <v>140</v>
      </c>
      <c r="K92" s="246" t="s">
        <v>1115</v>
      </c>
      <c r="L92" s="248" t="s">
        <v>1127</v>
      </c>
      <c r="M92" s="249" t="s">
        <v>95</v>
      </c>
      <c r="N92" s="249" t="s">
        <v>96</v>
      </c>
      <c r="O92" s="249" t="s">
        <v>95</v>
      </c>
      <c r="P92" s="480" t="s">
        <v>1128</v>
      </c>
      <c r="Q92" s="500"/>
    </row>
    <row r="94" spans="2:17" ht="15.75" thickBot="1" x14ac:dyDescent="0.3"/>
    <row r="95" spans="2:17" ht="27" thickBot="1" x14ac:dyDescent="0.3">
      <c r="B95" s="449" t="s">
        <v>44</v>
      </c>
      <c r="C95" s="450"/>
      <c r="D95" s="450"/>
      <c r="E95" s="450"/>
      <c r="F95" s="450"/>
      <c r="G95" s="450"/>
      <c r="H95" s="450"/>
      <c r="I95" s="450"/>
      <c r="J95" s="450"/>
      <c r="K95" s="450"/>
      <c r="L95" s="450"/>
      <c r="M95" s="450"/>
      <c r="N95" s="451"/>
    </row>
    <row r="98" spans="1:26" ht="46.15" customHeight="1" x14ac:dyDescent="0.25">
      <c r="B98" s="68" t="s">
        <v>33</v>
      </c>
      <c r="C98" s="68" t="s">
        <v>45</v>
      </c>
      <c r="D98" s="452" t="s">
        <v>3</v>
      </c>
      <c r="E98" s="454"/>
    </row>
    <row r="99" spans="1:26" ht="46.9" customHeight="1" x14ac:dyDescent="0.25">
      <c r="B99" s="69" t="s">
        <v>85</v>
      </c>
      <c r="C99" s="109" t="s">
        <v>95</v>
      </c>
      <c r="D99" s="463"/>
      <c r="E99" s="463"/>
    </row>
    <row r="102" spans="1:26" ht="26.25" x14ac:dyDescent="0.25">
      <c r="B102" s="437" t="s">
        <v>62</v>
      </c>
      <c r="C102" s="438"/>
      <c r="D102" s="438"/>
      <c r="E102" s="438"/>
      <c r="F102" s="438"/>
      <c r="G102" s="438"/>
      <c r="H102" s="438"/>
      <c r="I102" s="438"/>
      <c r="J102" s="438"/>
      <c r="K102" s="438"/>
      <c r="L102" s="438"/>
      <c r="M102" s="438"/>
      <c r="N102" s="438"/>
      <c r="O102" s="438"/>
      <c r="P102" s="438"/>
    </row>
    <row r="104" spans="1:26" ht="15.75" thickBot="1" x14ac:dyDescent="0.3"/>
    <row r="105" spans="1:26" ht="27" thickBot="1" x14ac:dyDescent="0.3">
      <c r="B105" s="449" t="s">
        <v>52</v>
      </c>
      <c r="C105" s="450"/>
      <c r="D105" s="450"/>
      <c r="E105" s="450"/>
      <c r="F105" s="450"/>
      <c r="G105" s="450"/>
      <c r="H105" s="450"/>
      <c r="I105" s="450"/>
      <c r="J105" s="450"/>
      <c r="K105" s="450"/>
      <c r="L105" s="450"/>
      <c r="M105" s="450"/>
      <c r="N105" s="451"/>
    </row>
    <row r="107" spans="1:26" ht="15.75" thickBot="1" x14ac:dyDescent="0.3">
      <c r="M107" s="65"/>
      <c r="N107" s="65"/>
    </row>
    <row r="108" spans="1:26" s="95" customFormat="1" ht="109.5" customHeight="1" x14ac:dyDescent="0.25">
      <c r="B108" s="106" t="s">
        <v>104</v>
      </c>
      <c r="C108" s="106" t="s">
        <v>105</v>
      </c>
      <c r="D108" s="106" t="s">
        <v>106</v>
      </c>
      <c r="E108" s="106" t="s">
        <v>43</v>
      </c>
      <c r="F108" s="106" t="s">
        <v>22</v>
      </c>
      <c r="G108" s="106" t="s">
        <v>65</v>
      </c>
      <c r="H108" s="106" t="s">
        <v>17</v>
      </c>
      <c r="I108" s="106" t="s">
        <v>10</v>
      </c>
      <c r="J108" s="106" t="s">
        <v>31</v>
      </c>
      <c r="K108" s="106" t="s">
        <v>59</v>
      </c>
      <c r="L108" s="106" t="s">
        <v>20</v>
      </c>
      <c r="M108" s="91" t="s">
        <v>26</v>
      </c>
      <c r="N108" s="106" t="s">
        <v>107</v>
      </c>
      <c r="O108" s="106" t="s">
        <v>36</v>
      </c>
      <c r="P108" s="107" t="s">
        <v>11</v>
      </c>
      <c r="Q108" s="107" t="s">
        <v>19</v>
      </c>
    </row>
    <row r="109" spans="1:26" s="101" customFormat="1" x14ac:dyDescent="0.25">
      <c r="A109" s="47">
        <v>1</v>
      </c>
      <c r="B109" s="50"/>
      <c r="C109" s="103"/>
      <c r="D109" s="102"/>
      <c r="E109" s="97"/>
      <c r="F109" s="98"/>
      <c r="G109" s="115"/>
      <c r="H109" s="105"/>
      <c r="I109" s="105"/>
      <c r="J109" s="99"/>
      <c r="K109" s="90"/>
      <c r="L109" s="99"/>
      <c r="M109" s="90"/>
      <c r="N109" s="90"/>
      <c r="O109" s="27"/>
      <c r="P109" s="27"/>
      <c r="Q109" s="116"/>
      <c r="R109" s="100"/>
      <c r="S109" s="100"/>
      <c r="T109" s="100"/>
      <c r="U109" s="100"/>
      <c r="V109" s="100"/>
      <c r="W109" s="100"/>
      <c r="X109" s="100"/>
      <c r="Y109" s="100"/>
      <c r="Z109" s="100"/>
    </row>
    <row r="110" spans="1:26" s="101" customFormat="1" x14ac:dyDescent="0.25">
      <c r="A110" s="47">
        <f>+A109+1</f>
        <v>2</v>
      </c>
      <c r="B110" s="50"/>
      <c r="C110" s="98"/>
      <c r="D110" s="102"/>
      <c r="E110" s="97"/>
      <c r="F110" s="98"/>
      <c r="G110" s="98"/>
      <c r="H110" s="105"/>
      <c r="I110" s="105"/>
      <c r="J110" s="99"/>
      <c r="K110" s="90"/>
      <c r="L110" s="99"/>
      <c r="M110" s="90"/>
      <c r="N110" s="90"/>
      <c r="O110" s="27"/>
      <c r="P110" s="27"/>
      <c r="Q110" s="116"/>
      <c r="R110" s="100"/>
      <c r="S110" s="100"/>
      <c r="T110" s="100"/>
      <c r="U110" s="100"/>
      <c r="V110" s="100"/>
      <c r="W110" s="100"/>
      <c r="X110" s="100"/>
      <c r="Y110" s="100"/>
      <c r="Z110" s="100"/>
    </row>
    <row r="111" spans="1:26" s="101" customFormat="1" x14ac:dyDescent="0.25">
      <c r="A111" s="47">
        <f t="shared" ref="A111:A116" si="2">+A110+1</f>
        <v>3</v>
      </c>
      <c r="B111" s="50"/>
      <c r="C111" s="103"/>
      <c r="D111" s="102"/>
      <c r="E111" s="97"/>
      <c r="F111" s="98"/>
      <c r="G111" s="98"/>
      <c r="H111" s="105"/>
      <c r="I111" s="105"/>
      <c r="J111" s="99"/>
      <c r="K111" s="90"/>
      <c r="L111" s="99"/>
      <c r="M111" s="90"/>
      <c r="N111" s="90"/>
      <c r="O111" s="27"/>
      <c r="P111" s="27"/>
      <c r="Q111" s="116"/>
      <c r="R111" s="100"/>
      <c r="S111" s="100"/>
      <c r="T111" s="100"/>
      <c r="U111" s="100"/>
      <c r="V111" s="100"/>
      <c r="W111" s="100"/>
      <c r="X111" s="100"/>
      <c r="Y111" s="100"/>
      <c r="Z111" s="100"/>
    </row>
    <row r="112" spans="1:26" s="101" customFormat="1" x14ac:dyDescent="0.25">
      <c r="A112" s="47">
        <f t="shared" si="2"/>
        <v>4</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2"/>
        <v>5</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2"/>
        <v>6</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2"/>
        <v>7</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2"/>
        <v>8</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c r="B117" s="50" t="s">
        <v>16</v>
      </c>
      <c r="C117" s="103"/>
      <c r="D117" s="102"/>
      <c r="E117" s="97"/>
      <c r="F117" s="98"/>
      <c r="G117" s="98"/>
      <c r="H117" s="98"/>
      <c r="I117" s="99"/>
      <c r="J117" s="99"/>
      <c r="K117" s="104">
        <f t="shared" ref="K117:N117" si="3">SUM(K109:K116)</f>
        <v>0</v>
      </c>
      <c r="L117" s="104">
        <f t="shared" si="3"/>
        <v>0</v>
      </c>
      <c r="M117" s="114">
        <f t="shared" si="3"/>
        <v>0</v>
      </c>
      <c r="N117" s="104">
        <f t="shared" si="3"/>
        <v>0</v>
      </c>
      <c r="O117" s="27"/>
      <c r="P117" s="27"/>
      <c r="Q117" s="117"/>
    </row>
    <row r="118" spans="1:26" x14ac:dyDescent="0.25">
      <c r="B118" s="30"/>
      <c r="C118" s="30"/>
      <c r="D118" s="30"/>
      <c r="E118" s="31"/>
      <c r="F118" s="30"/>
      <c r="G118" s="30"/>
      <c r="H118" s="30"/>
      <c r="I118" s="30"/>
      <c r="J118" s="30"/>
      <c r="K118" s="30"/>
      <c r="L118" s="30"/>
      <c r="M118" s="30"/>
      <c r="N118" s="30"/>
      <c r="O118" s="30"/>
      <c r="P118" s="30"/>
    </row>
    <row r="119" spans="1:26" ht="18.75" x14ac:dyDescent="0.25">
      <c r="B119" s="59" t="s">
        <v>32</v>
      </c>
      <c r="C119" s="73">
        <f>+K117</f>
        <v>0</v>
      </c>
      <c r="H119" s="32"/>
      <c r="I119" s="32"/>
      <c r="J119" s="32"/>
      <c r="K119" s="32"/>
      <c r="L119" s="32"/>
      <c r="M119" s="32"/>
      <c r="N119" s="30"/>
      <c r="O119" s="30"/>
      <c r="P119" s="30"/>
    </row>
    <row r="121" spans="1:26" ht="15.75" thickBot="1" x14ac:dyDescent="0.3"/>
    <row r="122" spans="1:26" ht="37.15" customHeight="1" thickBot="1" x14ac:dyDescent="0.3">
      <c r="B122" s="76" t="s">
        <v>47</v>
      </c>
      <c r="C122" s="77" t="s">
        <v>48</v>
      </c>
      <c r="D122" s="76" t="s">
        <v>49</v>
      </c>
      <c r="E122" s="77" t="s">
        <v>53</v>
      </c>
    </row>
    <row r="123" spans="1:26" ht="41.45" customHeight="1" x14ac:dyDescent="0.25">
      <c r="B123" s="67" t="s">
        <v>86</v>
      </c>
      <c r="C123" s="70">
        <v>20</v>
      </c>
      <c r="D123" s="70"/>
      <c r="E123" s="467">
        <f>+D123+D124+D125</f>
        <v>0</v>
      </c>
    </row>
    <row r="124" spans="1:26" x14ac:dyDescent="0.25">
      <c r="B124" s="67" t="s">
        <v>87</v>
      </c>
      <c r="C124" s="200">
        <v>30</v>
      </c>
      <c r="D124" s="193"/>
      <c r="E124" s="468"/>
    </row>
    <row r="125" spans="1:26" ht="15.75" thickBot="1" x14ac:dyDescent="0.3">
      <c r="B125" s="67" t="s">
        <v>88</v>
      </c>
      <c r="C125" s="72">
        <v>40</v>
      </c>
      <c r="D125" s="72"/>
      <c r="E125" s="469"/>
    </row>
    <row r="127" spans="1:26" ht="15.75" thickBot="1" x14ac:dyDescent="0.3"/>
    <row r="128" spans="1:26" ht="27" thickBot="1" x14ac:dyDescent="0.3">
      <c r="B128" s="449" t="s">
        <v>50</v>
      </c>
      <c r="C128" s="450"/>
      <c r="D128" s="450"/>
      <c r="E128" s="450"/>
      <c r="F128" s="450"/>
      <c r="G128" s="450"/>
      <c r="H128" s="450"/>
      <c r="I128" s="450"/>
      <c r="J128" s="450"/>
      <c r="K128" s="450"/>
      <c r="L128" s="450"/>
      <c r="M128" s="450"/>
      <c r="N128" s="451"/>
    </row>
    <row r="130" spans="2:17" ht="76.5" customHeight="1" x14ac:dyDescent="0.25">
      <c r="B130" s="108" t="s">
        <v>0</v>
      </c>
      <c r="C130" s="108" t="s">
        <v>39</v>
      </c>
      <c r="D130" s="108" t="s">
        <v>40</v>
      </c>
      <c r="E130" s="108" t="s">
        <v>78</v>
      </c>
      <c r="F130" s="108" t="s">
        <v>80</v>
      </c>
      <c r="G130" s="108" t="s">
        <v>81</v>
      </c>
      <c r="H130" s="108" t="s">
        <v>82</v>
      </c>
      <c r="I130" s="108" t="s">
        <v>79</v>
      </c>
      <c r="J130" s="452" t="s">
        <v>83</v>
      </c>
      <c r="K130" s="453"/>
      <c r="L130" s="454"/>
      <c r="M130" s="108" t="s">
        <v>84</v>
      </c>
      <c r="N130" s="108" t="s">
        <v>41</v>
      </c>
      <c r="O130" s="108" t="s">
        <v>42</v>
      </c>
      <c r="P130" s="452" t="s">
        <v>3</v>
      </c>
      <c r="Q130" s="454"/>
    </row>
    <row r="131" spans="2:17" ht="60.75" customHeight="1" x14ac:dyDescent="0.25">
      <c r="B131" s="190" t="s">
        <v>510</v>
      </c>
      <c r="C131" s="190" t="s">
        <v>1129</v>
      </c>
      <c r="D131" s="69" t="s">
        <v>1130</v>
      </c>
      <c r="E131" s="3">
        <v>79715107</v>
      </c>
      <c r="F131" s="3" t="s">
        <v>363</v>
      </c>
      <c r="G131" s="69" t="s">
        <v>149</v>
      </c>
      <c r="H131" s="125">
        <v>35227</v>
      </c>
      <c r="I131" s="5"/>
      <c r="J131" s="190" t="s">
        <v>140</v>
      </c>
      <c r="K131" s="86" t="s">
        <v>1115</v>
      </c>
      <c r="L131" s="85" t="s">
        <v>363</v>
      </c>
      <c r="M131" s="109" t="s">
        <v>95</v>
      </c>
      <c r="N131" s="109" t="s">
        <v>96</v>
      </c>
      <c r="O131" s="109" t="s">
        <v>96</v>
      </c>
      <c r="P131" s="460" t="s">
        <v>1117</v>
      </c>
      <c r="Q131" s="463"/>
    </row>
    <row r="132" spans="2:17" ht="60.75" customHeight="1" x14ac:dyDescent="0.25">
      <c r="B132" s="190" t="s">
        <v>92</v>
      </c>
      <c r="C132" s="190" t="s">
        <v>1129</v>
      </c>
      <c r="D132" s="69" t="s">
        <v>143</v>
      </c>
      <c r="E132" s="3">
        <v>52866693</v>
      </c>
      <c r="F132" s="69" t="s">
        <v>1131</v>
      </c>
      <c r="G132" s="69" t="s">
        <v>1132</v>
      </c>
      <c r="H132" s="125">
        <v>39358</v>
      </c>
      <c r="I132" s="5"/>
      <c r="J132" s="1" t="s">
        <v>140</v>
      </c>
      <c r="K132" s="86" t="s">
        <v>1115</v>
      </c>
      <c r="L132" s="85" t="s">
        <v>363</v>
      </c>
      <c r="M132" s="109" t="s">
        <v>95</v>
      </c>
      <c r="N132" s="109" t="s">
        <v>96</v>
      </c>
      <c r="O132" s="109" t="s">
        <v>96</v>
      </c>
      <c r="P132" s="460" t="s">
        <v>1133</v>
      </c>
      <c r="Q132" s="463"/>
    </row>
    <row r="133" spans="2:17" ht="33.6" customHeight="1" x14ac:dyDescent="0.25">
      <c r="B133" s="190" t="s">
        <v>93</v>
      </c>
      <c r="C133" s="190" t="s">
        <v>1129</v>
      </c>
      <c r="D133" s="3"/>
      <c r="E133" s="3"/>
      <c r="F133" s="3"/>
      <c r="G133" s="3"/>
      <c r="H133" s="3"/>
      <c r="I133" s="5"/>
      <c r="J133" s="1"/>
      <c r="K133" s="85"/>
      <c r="L133" s="85"/>
      <c r="M133" s="109"/>
      <c r="N133" s="109"/>
      <c r="O133" s="109"/>
      <c r="P133" s="463"/>
      <c r="Q133" s="463"/>
    </row>
    <row r="136" spans="2:17" ht="15.75" thickBot="1" x14ac:dyDescent="0.3"/>
    <row r="137" spans="2:17" ht="54" customHeight="1" x14ac:dyDescent="0.25">
      <c r="B137" s="112" t="s">
        <v>33</v>
      </c>
      <c r="C137" s="112" t="s">
        <v>47</v>
      </c>
      <c r="D137" s="108" t="s">
        <v>48</v>
      </c>
      <c r="E137" s="112" t="s">
        <v>49</v>
      </c>
      <c r="F137" s="77" t="s">
        <v>54</v>
      </c>
      <c r="G137" s="82"/>
    </row>
    <row r="138" spans="2:17" ht="129" customHeight="1" x14ac:dyDescent="0.2">
      <c r="B138" s="470" t="s">
        <v>51</v>
      </c>
      <c r="C138" s="6" t="s">
        <v>89</v>
      </c>
      <c r="D138" s="193">
        <v>25</v>
      </c>
      <c r="E138" s="193"/>
      <c r="F138" s="471">
        <f>+E138+E139+E140</f>
        <v>0</v>
      </c>
      <c r="G138" s="83"/>
    </row>
    <row r="139" spans="2:17" ht="96" customHeight="1" x14ac:dyDescent="0.2">
      <c r="B139" s="470"/>
      <c r="C139" s="6" t="s">
        <v>90</v>
      </c>
      <c r="D139" s="197">
        <v>25</v>
      </c>
      <c r="E139" s="193"/>
      <c r="F139" s="472"/>
      <c r="G139" s="83"/>
    </row>
    <row r="140" spans="2:17" ht="69" customHeight="1" x14ac:dyDescent="0.2">
      <c r="B140" s="470"/>
      <c r="C140" s="6" t="s">
        <v>91</v>
      </c>
      <c r="D140" s="193">
        <v>10</v>
      </c>
      <c r="E140" s="193"/>
      <c r="F140" s="473"/>
      <c r="G140" s="83"/>
    </row>
    <row r="141" spans="2:17" x14ac:dyDescent="0.25">
      <c r="C141" s="92"/>
    </row>
    <row r="144" spans="2:17" x14ac:dyDescent="0.25">
      <c r="B144" s="110" t="s">
        <v>55</v>
      </c>
    </row>
    <row r="147" spans="2:5" x14ac:dyDescent="0.25">
      <c r="B147" s="113" t="s">
        <v>33</v>
      </c>
      <c r="C147" s="113" t="s">
        <v>56</v>
      </c>
      <c r="D147" s="112" t="s">
        <v>49</v>
      </c>
      <c r="E147" s="112" t="s">
        <v>16</v>
      </c>
    </row>
    <row r="148" spans="2:5" ht="28.5" x14ac:dyDescent="0.25">
      <c r="B148" s="93" t="s">
        <v>57</v>
      </c>
      <c r="C148" s="94">
        <v>40</v>
      </c>
      <c r="D148" s="193">
        <v>0</v>
      </c>
      <c r="E148" s="446">
        <f>+D148+D149</f>
        <v>0</v>
      </c>
    </row>
    <row r="149" spans="2:5" ht="42.75" x14ac:dyDescent="0.25">
      <c r="B149" s="93" t="s">
        <v>58</v>
      </c>
      <c r="C149" s="94">
        <v>60</v>
      </c>
      <c r="D149" s="193">
        <f>+F138</f>
        <v>0</v>
      </c>
      <c r="E149" s="447"/>
    </row>
  </sheetData>
  <mergeCells count="48">
    <mergeCell ref="B138:B140"/>
    <mergeCell ref="F138:F140"/>
    <mergeCell ref="E148:E149"/>
    <mergeCell ref="B128:N128"/>
    <mergeCell ref="J130:L130"/>
    <mergeCell ref="P130:Q130"/>
    <mergeCell ref="P131:Q131"/>
    <mergeCell ref="P132:Q132"/>
    <mergeCell ref="P133:Q133"/>
    <mergeCell ref="B95:N95"/>
    <mergeCell ref="D98:E98"/>
    <mergeCell ref="D99:E99"/>
    <mergeCell ref="B102:P102"/>
    <mergeCell ref="B105:N105"/>
    <mergeCell ref="E123:E125"/>
    <mergeCell ref="P92:Q92"/>
    <mergeCell ref="O72:P72"/>
    <mergeCell ref="O73:P73"/>
    <mergeCell ref="O74:P74"/>
    <mergeCell ref="O75:P75"/>
    <mergeCell ref="P87:Q87"/>
    <mergeCell ref="P88:Q88"/>
    <mergeCell ref="P89:Q89"/>
    <mergeCell ref="P90:Q90"/>
    <mergeCell ref="P91:Q91"/>
    <mergeCell ref="B81:N81"/>
    <mergeCell ref="J86:L86"/>
    <mergeCell ref="P86:Q86"/>
    <mergeCell ref="C63:N63"/>
    <mergeCell ref="B65:N65"/>
    <mergeCell ref="O68:P68"/>
    <mergeCell ref="O69:P69"/>
    <mergeCell ref="O70:P70"/>
    <mergeCell ref="O71:P7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45"/>
  <sheetViews>
    <sheetView topLeftCell="A37" zoomScale="112" zoomScaleNormal="112"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1091</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1092</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32</v>
      </c>
      <c r="E15" s="36">
        <v>1252968600</v>
      </c>
      <c r="F15" s="241">
        <v>600</v>
      </c>
      <c r="G15" s="81"/>
      <c r="I15" s="39"/>
      <c r="J15" s="39"/>
      <c r="K15" s="39"/>
      <c r="L15" s="39"/>
      <c r="M15" s="39"/>
      <c r="N15" s="96"/>
    </row>
    <row r="16" spans="2:16" x14ac:dyDescent="0.25">
      <c r="B16" s="443"/>
      <c r="C16" s="443"/>
      <c r="D16" s="198"/>
      <c r="E16" s="36">
        <v>489732840</v>
      </c>
      <c r="F16" s="241">
        <v>180</v>
      </c>
      <c r="G16" s="81"/>
      <c r="I16" s="39"/>
      <c r="J16" s="39"/>
      <c r="K16" s="39"/>
      <c r="L16" s="39"/>
      <c r="M16" s="39"/>
      <c r="N16" s="96"/>
    </row>
    <row r="17" spans="1:14" x14ac:dyDescent="0.25">
      <c r="B17" s="443"/>
      <c r="C17" s="443"/>
      <c r="D17" s="198"/>
      <c r="E17" s="36">
        <v>481570626</v>
      </c>
      <c r="F17" s="241">
        <v>177</v>
      </c>
      <c r="G17" s="81"/>
      <c r="I17" s="39"/>
      <c r="J17" s="39"/>
      <c r="K17" s="39"/>
      <c r="L17" s="39"/>
      <c r="M17" s="39"/>
      <c r="N17" s="96"/>
    </row>
    <row r="18" spans="1:14" x14ac:dyDescent="0.25">
      <c r="B18" s="443"/>
      <c r="C18" s="443"/>
      <c r="D18" s="198"/>
      <c r="E18" s="37">
        <v>102139450</v>
      </c>
      <c r="F18" s="241">
        <v>35</v>
      </c>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2326411516</v>
      </c>
      <c r="F22" s="241">
        <f>SUM(F15:F21)</f>
        <v>992</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793.6</v>
      </c>
      <c r="D24" s="42"/>
      <c r="E24" s="45">
        <f>E22</f>
        <v>2326411516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c r="D30" s="193" t="s">
        <v>165</v>
      </c>
      <c r="E30" s="92"/>
      <c r="F30" s="92"/>
      <c r="G30" s="92"/>
      <c r="H30" s="92"/>
      <c r="I30" s="95"/>
      <c r="J30" s="95"/>
      <c r="K30" s="95"/>
      <c r="L30" s="95"/>
      <c r="M30" s="95"/>
      <c r="N30" s="96"/>
    </row>
    <row r="31" spans="1:14" x14ac:dyDescent="0.25">
      <c r="A31" s="87"/>
      <c r="B31" s="109" t="s">
        <v>98</v>
      </c>
      <c r="C31" s="193"/>
      <c r="D31" s="193" t="s">
        <v>165</v>
      </c>
      <c r="E31" s="92"/>
      <c r="F31" s="92"/>
      <c r="G31" s="92"/>
      <c r="H31" s="92"/>
      <c r="I31" s="95"/>
      <c r="J31" s="95"/>
      <c r="K31" s="95"/>
      <c r="L31" s="95"/>
      <c r="M31" s="95"/>
      <c r="N31" s="96"/>
    </row>
    <row r="32" spans="1:14" x14ac:dyDescent="0.25">
      <c r="A32" s="87"/>
      <c r="B32" s="109" t="s">
        <v>99</v>
      </c>
      <c r="C32" s="193"/>
      <c r="D32" s="193" t="s">
        <v>165</v>
      </c>
      <c r="E32" s="92"/>
      <c r="F32" s="92"/>
      <c r="G32" s="92"/>
      <c r="H32" s="92"/>
      <c r="I32" s="95"/>
      <c r="J32" s="95"/>
      <c r="K32" s="95"/>
      <c r="L32" s="95"/>
      <c r="M32" s="95"/>
      <c r="N32" s="96"/>
    </row>
    <row r="33" spans="1:17" x14ac:dyDescent="0.25">
      <c r="A33" s="87"/>
      <c r="B33" s="109" t="s">
        <v>100</v>
      </c>
      <c r="C33" s="242"/>
      <c r="D33" s="109" t="s">
        <v>165</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f>21/30</f>
        <v>0.7</v>
      </c>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c r="E40" s="446">
        <f>+D40+D41</f>
        <v>0</v>
      </c>
      <c r="F40" s="92"/>
      <c r="G40" s="92"/>
      <c r="H40" s="92"/>
      <c r="I40" s="95"/>
      <c r="J40" s="95"/>
      <c r="K40" s="95"/>
      <c r="L40" s="95"/>
      <c r="M40" s="95"/>
      <c r="N40" s="96"/>
    </row>
    <row r="41" spans="1:17" ht="50.25" customHeight="1" x14ac:dyDescent="0.25">
      <c r="A41" s="87"/>
      <c r="B41" s="93" t="s">
        <v>103</v>
      </c>
      <c r="C41" s="94">
        <v>60</v>
      </c>
      <c r="D41" s="193"/>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50" t="s">
        <v>1091</v>
      </c>
      <c r="C49" s="103" t="s">
        <v>1091</v>
      </c>
      <c r="D49" s="102" t="s">
        <v>1093</v>
      </c>
      <c r="E49" s="97" t="s">
        <v>1094</v>
      </c>
      <c r="F49" s="98" t="s">
        <v>96</v>
      </c>
      <c r="G49" s="115"/>
      <c r="H49" s="105">
        <v>41130</v>
      </c>
      <c r="I49" s="105">
        <v>41337</v>
      </c>
      <c r="J49" s="99" t="s">
        <v>96</v>
      </c>
      <c r="K49" s="90"/>
      <c r="L49" s="155">
        <v>7.16</v>
      </c>
      <c r="M49" s="124"/>
      <c r="N49" s="124"/>
      <c r="O49" s="27">
        <v>570997500</v>
      </c>
      <c r="P49" s="27"/>
      <c r="Q49" s="116" t="s">
        <v>1095</v>
      </c>
      <c r="R49" s="100"/>
      <c r="S49" s="100"/>
      <c r="T49" s="100"/>
      <c r="U49" s="100"/>
      <c r="V49" s="100"/>
      <c r="W49" s="100"/>
      <c r="X49" s="100"/>
      <c r="Y49" s="100"/>
      <c r="Z49" s="100"/>
    </row>
    <row r="50" spans="1:26" s="101" customFormat="1" x14ac:dyDescent="0.25">
      <c r="A50" s="47">
        <f>+A49+1</f>
        <v>2</v>
      </c>
      <c r="B50" s="50" t="s">
        <v>1091</v>
      </c>
      <c r="C50" s="103" t="s">
        <v>1091</v>
      </c>
      <c r="D50" s="102" t="s">
        <v>189</v>
      </c>
      <c r="E50" s="97" t="s">
        <v>1096</v>
      </c>
      <c r="F50" s="98" t="s">
        <v>95</v>
      </c>
      <c r="G50" s="98"/>
      <c r="H50" s="105">
        <v>40948</v>
      </c>
      <c r="I50" s="105">
        <v>41273</v>
      </c>
      <c r="J50" s="99" t="s">
        <v>96</v>
      </c>
      <c r="K50" s="90"/>
      <c r="L50" s="155">
        <v>10.7</v>
      </c>
      <c r="M50" s="124">
        <v>98</v>
      </c>
      <c r="N50" s="90"/>
      <c r="O50" s="27">
        <v>977130447</v>
      </c>
      <c r="P50" s="27"/>
      <c r="Q50" s="116"/>
      <c r="R50" s="100"/>
      <c r="S50" s="100"/>
      <c r="T50" s="100"/>
      <c r="U50" s="100"/>
      <c r="V50" s="100"/>
      <c r="W50" s="100"/>
      <c r="X50" s="100"/>
      <c r="Y50" s="100"/>
      <c r="Z50" s="100"/>
    </row>
    <row r="51" spans="1:26" s="101" customFormat="1" x14ac:dyDescent="0.25">
      <c r="A51" s="47">
        <f t="shared" ref="A51:A56" si="0">+A50+1</f>
        <v>3</v>
      </c>
      <c r="B51" s="50" t="s">
        <v>1091</v>
      </c>
      <c r="C51" s="103" t="s">
        <v>1091</v>
      </c>
      <c r="D51" s="102" t="s">
        <v>189</v>
      </c>
      <c r="E51" s="97" t="s">
        <v>1097</v>
      </c>
      <c r="F51" s="98" t="s">
        <v>95</v>
      </c>
      <c r="G51" s="98"/>
      <c r="H51" s="105">
        <v>41119</v>
      </c>
      <c r="I51" s="105">
        <v>41273</v>
      </c>
      <c r="J51" s="99" t="s">
        <v>96</v>
      </c>
      <c r="K51" s="90"/>
      <c r="L51" s="155">
        <v>5.0999999999999996</v>
      </c>
      <c r="M51" s="124"/>
      <c r="N51" s="90"/>
      <c r="O51" s="27">
        <v>362452827</v>
      </c>
      <c r="P51" s="27"/>
      <c r="Q51" s="116"/>
      <c r="R51" s="100"/>
      <c r="S51" s="100"/>
      <c r="T51" s="100"/>
      <c r="U51" s="100"/>
      <c r="V51" s="100"/>
      <c r="W51" s="100"/>
      <c r="X51" s="100"/>
      <c r="Y51" s="100"/>
      <c r="Z51" s="100"/>
    </row>
    <row r="52" spans="1:26" s="101" customFormat="1" x14ac:dyDescent="0.25">
      <c r="A52" s="47">
        <f t="shared" si="0"/>
        <v>4</v>
      </c>
      <c r="B52" s="50" t="s">
        <v>1091</v>
      </c>
      <c r="C52" s="103" t="s">
        <v>1091</v>
      </c>
      <c r="D52" s="102" t="s">
        <v>189</v>
      </c>
      <c r="E52" s="97" t="s">
        <v>1098</v>
      </c>
      <c r="F52" s="98" t="s">
        <v>95</v>
      </c>
      <c r="G52" s="98"/>
      <c r="H52" s="105">
        <v>41089</v>
      </c>
      <c r="I52" s="105">
        <v>41273</v>
      </c>
      <c r="J52" s="99" t="s">
        <v>96</v>
      </c>
      <c r="K52" s="90"/>
      <c r="L52" s="155">
        <v>6.03</v>
      </c>
      <c r="M52" s="124"/>
      <c r="N52" s="90"/>
      <c r="O52" s="27">
        <v>337025406</v>
      </c>
      <c r="P52" s="27"/>
      <c r="Q52" s="116"/>
      <c r="R52" s="100"/>
      <c r="S52" s="100"/>
      <c r="T52" s="100"/>
      <c r="U52" s="100"/>
      <c r="V52" s="100"/>
      <c r="W52" s="100"/>
      <c r="X52" s="100"/>
      <c r="Y52" s="100"/>
      <c r="Z52" s="100"/>
    </row>
    <row r="53" spans="1:26" s="101" customFormat="1" x14ac:dyDescent="0.25">
      <c r="A53" s="47">
        <f t="shared" si="0"/>
        <v>5</v>
      </c>
      <c r="B53" s="50" t="s">
        <v>1091</v>
      </c>
      <c r="C53" s="103" t="s">
        <v>1091</v>
      </c>
      <c r="D53" s="102" t="s">
        <v>189</v>
      </c>
      <c r="E53" s="97" t="s">
        <v>1099</v>
      </c>
      <c r="F53" s="98" t="s">
        <v>95</v>
      </c>
      <c r="G53" s="98"/>
      <c r="H53" s="105">
        <v>41093</v>
      </c>
      <c r="I53" s="105">
        <v>41273</v>
      </c>
      <c r="J53" s="99" t="s">
        <v>96</v>
      </c>
      <c r="K53" s="90"/>
      <c r="L53" s="155">
        <v>5.9</v>
      </c>
      <c r="M53" s="124"/>
      <c r="N53" s="90"/>
      <c r="O53" s="27">
        <v>222542596</v>
      </c>
      <c r="P53" s="27"/>
      <c r="Q53" s="116"/>
      <c r="R53" s="100"/>
      <c r="S53" s="100"/>
      <c r="T53" s="100"/>
      <c r="U53" s="100"/>
      <c r="V53" s="100"/>
      <c r="W53" s="100"/>
      <c r="X53" s="100"/>
      <c r="Y53" s="100"/>
      <c r="Z53" s="100"/>
    </row>
    <row r="54" spans="1:26" s="101" customFormat="1" ht="30" x14ac:dyDescent="0.25">
      <c r="A54" s="47">
        <f t="shared" si="0"/>
        <v>6</v>
      </c>
      <c r="B54" s="245" t="s">
        <v>1091</v>
      </c>
      <c r="C54" s="103" t="s">
        <v>1091</v>
      </c>
      <c r="D54" s="102" t="s">
        <v>168</v>
      </c>
      <c r="E54" s="97" t="s">
        <v>1100</v>
      </c>
      <c r="F54" s="98" t="s">
        <v>95</v>
      </c>
      <c r="G54" s="98"/>
      <c r="H54" s="105">
        <v>40399</v>
      </c>
      <c r="I54" s="105">
        <v>40907</v>
      </c>
      <c r="J54" s="99" t="s">
        <v>96</v>
      </c>
      <c r="K54" s="90"/>
      <c r="L54" s="155">
        <v>16.7</v>
      </c>
      <c r="M54" s="124"/>
      <c r="N54" s="90"/>
      <c r="O54" s="27">
        <v>4623000000</v>
      </c>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0</v>
      </c>
      <c r="L57" s="104">
        <f t="shared" si="1"/>
        <v>51.59</v>
      </c>
      <c r="M57" s="114">
        <f t="shared" si="1"/>
        <v>98</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0</v>
      </c>
      <c r="D61" s="200"/>
      <c r="E61" s="58" t="s">
        <v>110</v>
      </c>
      <c r="F61" s="32"/>
      <c r="G61" s="32"/>
      <c r="H61" s="32"/>
      <c r="I61" s="32"/>
      <c r="J61" s="32"/>
      <c r="K61" s="32"/>
      <c r="L61" s="32"/>
      <c r="M61" s="32"/>
    </row>
    <row r="62" spans="1:26" s="30" customFormat="1" ht="30" customHeight="1" x14ac:dyDescent="0.25">
      <c r="B62" s="59" t="s">
        <v>25</v>
      </c>
      <c r="C62" s="60">
        <f>+M57</f>
        <v>98</v>
      </c>
      <c r="D62" s="200"/>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30" x14ac:dyDescent="0.25">
      <c r="B69" s="3" t="s">
        <v>1106</v>
      </c>
      <c r="C69" s="3" t="s">
        <v>114</v>
      </c>
      <c r="D69" s="197" t="s">
        <v>1107</v>
      </c>
      <c r="E69" s="4">
        <v>180</v>
      </c>
      <c r="F69" s="4"/>
      <c r="G69" s="4" t="s">
        <v>96</v>
      </c>
      <c r="H69" s="4"/>
      <c r="I69" s="85"/>
      <c r="J69" s="85" t="s">
        <v>95</v>
      </c>
      <c r="K69" s="109" t="s">
        <v>95</v>
      </c>
      <c r="L69" s="109" t="s">
        <v>95</v>
      </c>
      <c r="M69" s="109" t="s">
        <v>95</v>
      </c>
      <c r="N69" s="109"/>
      <c r="O69" s="457" t="s">
        <v>1103</v>
      </c>
      <c r="P69" s="458"/>
      <c r="Q69" s="193" t="s">
        <v>96</v>
      </c>
    </row>
    <row r="70" spans="2:17" x14ac:dyDescent="0.25">
      <c r="B70" s="3"/>
      <c r="C70" s="191"/>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t="s">
        <v>603</v>
      </c>
      <c r="D87" s="3" t="s">
        <v>1134</v>
      </c>
      <c r="E87" s="3">
        <v>79870300</v>
      </c>
      <c r="F87" s="190" t="s">
        <v>654</v>
      </c>
      <c r="G87" s="190" t="s">
        <v>1135</v>
      </c>
      <c r="H87" s="125">
        <v>41248</v>
      </c>
      <c r="I87" s="5"/>
      <c r="J87" s="190" t="s">
        <v>140</v>
      </c>
      <c r="K87" s="86" t="s">
        <v>1115</v>
      </c>
      <c r="L87" s="190" t="s">
        <v>1136</v>
      </c>
      <c r="M87" s="109" t="s">
        <v>95</v>
      </c>
      <c r="N87" s="109" t="s">
        <v>95</v>
      </c>
      <c r="O87" s="109" t="s">
        <v>95</v>
      </c>
      <c r="P87" s="460" t="s">
        <v>1117</v>
      </c>
      <c r="Q87" s="463"/>
    </row>
    <row r="88" spans="2:17" ht="63" customHeight="1" x14ac:dyDescent="0.25">
      <c r="B88" s="190" t="s">
        <v>220</v>
      </c>
      <c r="C88" s="190" t="s">
        <v>603</v>
      </c>
      <c r="D88" s="190" t="s">
        <v>1137</v>
      </c>
      <c r="E88" s="3">
        <v>52504703</v>
      </c>
      <c r="F88" s="3" t="s">
        <v>192</v>
      </c>
      <c r="G88" s="190" t="s">
        <v>144</v>
      </c>
      <c r="H88" s="125">
        <v>38149</v>
      </c>
      <c r="I88" s="5"/>
      <c r="J88" s="190" t="s">
        <v>140</v>
      </c>
      <c r="K88" s="86" t="s">
        <v>1115</v>
      </c>
      <c r="L88" s="190" t="s">
        <v>192</v>
      </c>
      <c r="M88" s="109" t="s">
        <v>95</v>
      </c>
      <c r="N88" s="109" t="s">
        <v>95</v>
      </c>
      <c r="O88" s="109" t="s">
        <v>95</v>
      </c>
      <c r="P88" s="460" t="s">
        <v>1117</v>
      </c>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x14ac:dyDescent="0.25">
      <c r="A105" s="47">
        <v>1</v>
      </c>
      <c r="B105" s="50"/>
      <c r="C105" s="103"/>
      <c r="D105" s="102"/>
      <c r="E105" s="97"/>
      <c r="F105" s="98"/>
      <c r="G105" s="115"/>
      <c r="H105" s="105"/>
      <c r="I105" s="105"/>
      <c r="J105" s="99"/>
      <c r="K105" s="90"/>
      <c r="L105" s="99"/>
      <c r="M105" s="90"/>
      <c r="N105" s="90"/>
      <c r="O105" s="27"/>
      <c r="P105" s="27"/>
      <c r="Q105" s="116"/>
      <c r="R105" s="100"/>
      <c r="S105" s="100"/>
      <c r="T105" s="100"/>
      <c r="U105" s="100"/>
      <c r="V105" s="100"/>
      <c r="W105" s="100"/>
      <c r="X105" s="100"/>
      <c r="Y105" s="100"/>
      <c r="Z105" s="100"/>
    </row>
    <row r="106" spans="1:26" s="101" customFormat="1" x14ac:dyDescent="0.25">
      <c r="A106" s="47">
        <f>+A105+1</f>
        <v>2</v>
      </c>
      <c r="B106" s="50"/>
      <c r="C106" s="98"/>
      <c r="D106" s="102"/>
      <c r="E106" s="97"/>
      <c r="F106" s="98"/>
      <c r="G106" s="98"/>
      <c r="H106" s="105"/>
      <c r="I106" s="105"/>
      <c r="J106" s="99"/>
      <c r="K106" s="90"/>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50"/>
      <c r="C107" s="103"/>
      <c r="D107" s="102"/>
      <c r="E107" s="97"/>
      <c r="F107" s="98"/>
      <c r="G107" s="98"/>
      <c r="H107" s="105"/>
      <c r="I107" s="105"/>
      <c r="J107" s="99"/>
      <c r="K107" s="90"/>
      <c r="L107" s="99"/>
      <c r="M107" s="90"/>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f>+D119+D120+D121</f>
        <v>0</v>
      </c>
    </row>
    <row r="120" spans="1:17" x14ac:dyDescent="0.25">
      <c r="B120" s="67" t="s">
        <v>87</v>
      </c>
      <c r="C120" s="200">
        <v>30</v>
      </c>
      <c r="D120" s="193"/>
      <c r="E120" s="468"/>
    </row>
    <row r="121" spans="1:17" ht="15.75" thickBot="1" x14ac:dyDescent="0.3">
      <c r="B121" s="67" t="s">
        <v>88</v>
      </c>
      <c r="C121" s="72">
        <v>40</v>
      </c>
      <c r="D121" s="72"/>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982</v>
      </c>
      <c r="D127" s="3" t="s">
        <v>153</v>
      </c>
      <c r="E127" s="3">
        <v>52046324</v>
      </c>
      <c r="F127" s="3" t="s">
        <v>1138</v>
      </c>
      <c r="G127" s="69" t="s">
        <v>155</v>
      </c>
      <c r="H127" s="3"/>
      <c r="I127" s="5"/>
      <c r="J127" s="69" t="s">
        <v>140</v>
      </c>
      <c r="K127" s="86" t="s">
        <v>1115</v>
      </c>
      <c r="L127" s="85" t="s">
        <v>159</v>
      </c>
      <c r="M127" s="109" t="s">
        <v>95</v>
      </c>
      <c r="N127" s="109" t="s">
        <v>96</v>
      </c>
      <c r="O127" s="109" t="s">
        <v>95</v>
      </c>
      <c r="P127" s="460" t="s">
        <v>1117</v>
      </c>
      <c r="Q127" s="463"/>
    </row>
    <row r="128" spans="1:17" ht="60.75" customHeight="1" x14ac:dyDescent="0.25">
      <c r="B128" s="190" t="s">
        <v>92</v>
      </c>
      <c r="C128" s="190" t="s">
        <v>982</v>
      </c>
      <c r="D128" s="69" t="s">
        <v>1139</v>
      </c>
      <c r="E128" s="3">
        <v>79496575</v>
      </c>
      <c r="F128" s="3" t="s">
        <v>363</v>
      </c>
      <c r="G128" s="69" t="s">
        <v>149</v>
      </c>
      <c r="H128" s="125">
        <v>35227</v>
      </c>
      <c r="I128" s="5"/>
      <c r="J128" s="69" t="s">
        <v>140</v>
      </c>
      <c r="K128" s="86" t="s">
        <v>1115</v>
      </c>
      <c r="L128" s="85" t="s">
        <v>363</v>
      </c>
      <c r="M128" s="109" t="s">
        <v>95</v>
      </c>
      <c r="N128" s="109" t="s">
        <v>96</v>
      </c>
      <c r="O128" s="109" t="s">
        <v>95</v>
      </c>
      <c r="P128" s="460" t="s">
        <v>1117</v>
      </c>
      <c r="Q128" s="463"/>
    </row>
    <row r="129" spans="2:17" ht="33.6" customHeight="1" x14ac:dyDescent="0.25">
      <c r="B129" s="190" t="s">
        <v>93</v>
      </c>
      <c r="C129" s="190" t="s">
        <v>982</v>
      </c>
      <c r="D129" s="3"/>
      <c r="E129" s="3"/>
      <c r="F129" s="3"/>
      <c r="G129" s="3"/>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9" customHeight="1" x14ac:dyDescent="0.2">
      <c r="B134" s="470" t="s">
        <v>51</v>
      </c>
      <c r="C134" s="6" t="s">
        <v>89</v>
      </c>
      <c r="D134" s="193">
        <v>25</v>
      </c>
      <c r="E134" s="193"/>
      <c r="F134" s="471">
        <f>+E134+E135+E136</f>
        <v>0</v>
      </c>
      <c r="G134" s="83"/>
    </row>
    <row r="135" spans="2:17" ht="96" customHeight="1" x14ac:dyDescent="0.2">
      <c r="B135" s="470"/>
      <c r="C135" s="6" t="s">
        <v>90</v>
      </c>
      <c r="D135" s="197">
        <v>25</v>
      </c>
      <c r="E135" s="193"/>
      <c r="F135" s="472"/>
      <c r="G135" s="83"/>
    </row>
    <row r="136" spans="2:17" ht="69" customHeight="1" x14ac:dyDescent="0.2">
      <c r="B136" s="470"/>
      <c r="C136" s="6" t="s">
        <v>91</v>
      </c>
      <c r="D136" s="193">
        <v>10</v>
      </c>
      <c r="E136" s="193"/>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f>+D144+D145</f>
        <v>0</v>
      </c>
    </row>
    <row r="145" spans="2:5" ht="42.75" x14ac:dyDescent="0.25">
      <c r="B145" s="93" t="s">
        <v>58</v>
      </c>
      <c r="C145" s="94">
        <v>60</v>
      </c>
      <c r="D145" s="193">
        <f>+F134</f>
        <v>0</v>
      </c>
      <c r="E145" s="447"/>
    </row>
  </sheetData>
  <mergeCells count="44">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45"/>
  <sheetViews>
    <sheetView topLeftCell="A40" zoomScale="112" zoomScaleNormal="112"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1091</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1092</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36</v>
      </c>
      <c r="E15" s="36">
        <v>1252968600</v>
      </c>
      <c r="F15" s="241">
        <v>600</v>
      </c>
      <c r="G15" s="81"/>
      <c r="I15" s="39"/>
      <c r="J15" s="39"/>
      <c r="K15" s="39"/>
      <c r="L15" s="39"/>
      <c r="M15" s="39"/>
      <c r="N15" s="96"/>
    </row>
    <row r="16" spans="2:16" x14ac:dyDescent="0.25">
      <c r="B16" s="443"/>
      <c r="C16" s="443"/>
      <c r="D16" s="198"/>
      <c r="E16" s="36">
        <v>489732840</v>
      </c>
      <c r="F16" s="241">
        <v>180</v>
      </c>
      <c r="G16" s="81"/>
      <c r="I16" s="39"/>
      <c r="J16" s="39"/>
      <c r="K16" s="39"/>
      <c r="L16" s="39"/>
      <c r="M16" s="39"/>
      <c r="N16" s="96"/>
    </row>
    <row r="17" spans="1:14" x14ac:dyDescent="0.25">
      <c r="B17" s="443"/>
      <c r="C17" s="443"/>
      <c r="D17" s="198"/>
      <c r="E17" s="36">
        <v>481570626</v>
      </c>
      <c r="F17" s="241">
        <v>177</v>
      </c>
      <c r="G17" s="81"/>
      <c r="I17" s="39"/>
      <c r="J17" s="39"/>
      <c r="K17" s="39"/>
      <c r="L17" s="39"/>
      <c r="M17" s="39"/>
      <c r="N17" s="96"/>
    </row>
    <row r="18" spans="1:14" x14ac:dyDescent="0.25">
      <c r="B18" s="443"/>
      <c r="C18" s="443"/>
      <c r="D18" s="198"/>
      <c r="E18" s="37">
        <v>102139450</v>
      </c>
      <c r="F18" s="241">
        <v>35</v>
      </c>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2326411516</v>
      </c>
      <c r="F22" s="241">
        <f>SUM(F15:F21)</f>
        <v>992</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793.6</v>
      </c>
      <c r="D24" s="42"/>
      <c r="E24" s="45">
        <f>E22</f>
        <v>2326411516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c r="D30" s="193" t="s">
        <v>165</v>
      </c>
      <c r="E30" s="92"/>
      <c r="F30" s="92"/>
      <c r="G30" s="92"/>
      <c r="H30" s="92"/>
      <c r="I30" s="95"/>
      <c r="J30" s="95"/>
      <c r="K30" s="95"/>
      <c r="L30" s="95"/>
      <c r="M30" s="95"/>
      <c r="N30" s="96"/>
    </row>
    <row r="31" spans="1:14" x14ac:dyDescent="0.25">
      <c r="A31" s="87"/>
      <c r="B31" s="109" t="s">
        <v>98</v>
      </c>
      <c r="C31" s="193"/>
      <c r="D31" s="193" t="s">
        <v>165</v>
      </c>
      <c r="E31" s="92"/>
      <c r="F31" s="92"/>
      <c r="G31" s="92"/>
      <c r="H31" s="92"/>
      <c r="I31" s="95"/>
      <c r="J31" s="95"/>
      <c r="K31" s="95"/>
      <c r="L31" s="95"/>
      <c r="M31" s="95"/>
      <c r="N31" s="96"/>
    </row>
    <row r="32" spans="1:14" x14ac:dyDescent="0.25">
      <c r="A32" s="87"/>
      <c r="B32" s="109" t="s">
        <v>99</v>
      </c>
      <c r="C32" s="193"/>
      <c r="D32" s="193" t="s">
        <v>165</v>
      </c>
      <c r="E32" s="92"/>
      <c r="F32" s="92"/>
      <c r="G32" s="92"/>
      <c r="H32" s="92"/>
      <c r="I32" s="95"/>
      <c r="J32" s="95"/>
      <c r="K32" s="95"/>
      <c r="L32" s="95"/>
      <c r="M32" s="95"/>
      <c r="N32" s="96"/>
    </row>
    <row r="33" spans="1:17" x14ac:dyDescent="0.25">
      <c r="A33" s="87"/>
      <c r="B33" s="109" t="s">
        <v>100</v>
      </c>
      <c r="C33" s="242"/>
      <c r="D33" s="109" t="s">
        <v>165</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f>21/30</f>
        <v>0.7</v>
      </c>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c r="E40" s="446">
        <f>+D40+D41</f>
        <v>0</v>
      </c>
      <c r="F40" s="92"/>
      <c r="G40" s="92"/>
      <c r="H40" s="92"/>
      <c r="I40" s="95"/>
      <c r="J40" s="95"/>
      <c r="K40" s="95"/>
      <c r="L40" s="95"/>
      <c r="M40" s="95"/>
      <c r="N40" s="96"/>
    </row>
    <row r="41" spans="1:17" ht="50.25" customHeight="1" x14ac:dyDescent="0.25">
      <c r="A41" s="87"/>
      <c r="B41" s="93" t="s">
        <v>103</v>
      </c>
      <c r="C41" s="94">
        <v>60</v>
      </c>
      <c r="D41" s="193"/>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50" t="s">
        <v>1091</v>
      </c>
      <c r="C49" s="103" t="s">
        <v>1091</v>
      </c>
      <c r="D49" s="102" t="s">
        <v>1093</v>
      </c>
      <c r="E49" s="97" t="s">
        <v>1094</v>
      </c>
      <c r="F49" s="98" t="s">
        <v>96</v>
      </c>
      <c r="G49" s="115"/>
      <c r="H49" s="105">
        <v>41130</v>
      </c>
      <c r="I49" s="105">
        <v>41337</v>
      </c>
      <c r="J49" s="99" t="s">
        <v>96</v>
      </c>
      <c r="K49" s="90"/>
      <c r="L49" s="155">
        <v>7.16</v>
      </c>
      <c r="M49" s="124"/>
      <c r="N49" s="124"/>
      <c r="O49" s="27">
        <v>570997500</v>
      </c>
      <c r="P49" s="27"/>
      <c r="Q49" s="116" t="s">
        <v>1095</v>
      </c>
      <c r="R49" s="100"/>
      <c r="S49" s="100"/>
      <c r="T49" s="100"/>
      <c r="U49" s="100"/>
      <c r="V49" s="100"/>
      <c r="W49" s="100"/>
      <c r="X49" s="100"/>
      <c r="Y49" s="100"/>
      <c r="Z49" s="100"/>
    </row>
    <row r="50" spans="1:26" s="101" customFormat="1" x14ac:dyDescent="0.25">
      <c r="A50" s="47">
        <f>+A49+1</f>
        <v>2</v>
      </c>
      <c r="B50" s="50" t="s">
        <v>1091</v>
      </c>
      <c r="C50" s="103" t="s">
        <v>1091</v>
      </c>
      <c r="D50" s="102" t="s">
        <v>189</v>
      </c>
      <c r="E50" s="97" t="s">
        <v>1096</v>
      </c>
      <c r="F50" s="98" t="s">
        <v>95</v>
      </c>
      <c r="G50" s="98"/>
      <c r="H50" s="105">
        <v>40948</v>
      </c>
      <c r="I50" s="105">
        <v>41273</v>
      </c>
      <c r="J50" s="99" t="s">
        <v>96</v>
      </c>
      <c r="K50" s="90"/>
      <c r="L50" s="155">
        <v>10.7</v>
      </c>
      <c r="M50" s="124">
        <v>98</v>
      </c>
      <c r="N50" s="90"/>
      <c r="O50" s="27">
        <v>977130447</v>
      </c>
      <c r="P50" s="27"/>
      <c r="Q50" s="116"/>
      <c r="R50" s="100"/>
      <c r="S50" s="100"/>
      <c r="T50" s="100"/>
      <c r="U50" s="100"/>
      <c r="V50" s="100"/>
      <c r="W50" s="100"/>
      <c r="X50" s="100"/>
      <c r="Y50" s="100"/>
      <c r="Z50" s="100"/>
    </row>
    <row r="51" spans="1:26" s="101" customFormat="1" x14ac:dyDescent="0.25">
      <c r="A51" s="47">
        <f t="shared" ref="A51:A56" si="0">+A50+1</f>
        <v>3</v>
      </c>
      <c r="B51" s="50" t="s">
        <v>1091</v>
      </c>
      <c r="C51" s="103" t="s">
        <v>1091</v>
      </c>
      <c r="D51" s="102" t="s">
        <v>189</v>
      </c>
      <c r="E51" s="97" t="s">
        <v>1097</v>
      </c>
      <c r="F51" s="98" t="s">
        <v>95</v>
      </c>
      <c r="G51" s="98"/>
      <c r="H51" s="105">
        <v>41119</v>
      </c>
      <c r="I51" s="105">
        <v>41273</v>
      </c>
      <c r="J51" s="99" t="s">
        <v>96</v>
      </c>
      <c r="K51" s="90"/>
      <c r="L51" s="155">
        <v>5.0999999999999996</v>
      </c>
      <c r="M51" s="124"/>
      <c r="N51" s="90"/>
      <c r="O51" s="27">
        <v>362452827</v>
      </c>
      <c r="P51" s="27"/>
      <c r="Q51" s="116"/>
      <c r="R51" s="100"/>
      <c r="S51" s="100"/>
      <c r="T51" s="100"/>
      <c r="U51" s="100"/>
      <c r="V51" s="100"/>
      <c r="W51" s="100"/>
      <c r="X51" s="100"/>
      <c r="Y51" s="100"/>
      <c r="Z51" s="100"/>
    </row>
    <row r="52" spans="1:26" s="101" customFormat="1" x14ac:dyDescent="0.25">
      <c r="A52" s="47">
        <f t="shared" si="0"/>
        <v>4</v>
      </c>
      <c r="B52" s="50" t="s">
        <v>1091</v>
      </c>
      <c r="C52" s="103" t="s">
        <v>1091</v>
      </c>
      <c r="D52" s="102" t="s">
        <v>189</v>
      </c>
      <c r="E52" s="97" t="s">
        <v>1098</v>
      </c>
      <c r="F52" s="98" t="s">
        <v>95</v>
      </c>
      <c r="G52" s="98"/>
      <c r="H52" s="105">
        <v>41089</v>
      </c>
      <c r="I52" s="105">
        <v>41273</v>
      </c>
      <c r="J52" s="99" t="s">
        <v>96</v>
      </c>
      <c r="K52" s="90"/>
      <c r="L52" s="155">
        <v>6.03</v>
      </c>
      <c r="M52" s="124"/>
      <c r="N52" s="90"/>
      <c r="O52" s="27">
        <v>337025406</v>
      </c>
      <c r="P52" s="27"/>
      <c r="Q52" s="116"/>
      <c r="R52" s="100"/>
      <c r="S52" s="100"/>
      <c r="T52" s="100"/>
      <c r="U52" s="100"/>
      <c r="V52" s="100"/>
      <c r="W52" s="100"/>
      <c r="X52" s="100"/>
      <c r="Y52" s="100"/>
      <c r="Z52" s="100"/>
    </row>
    <row r="53" spans="1:26" s="101" customFormat="1" x14ac:dyDescent="0.25">
      <c r="A53" s="47">
        <f t="shared" si="0"/>
        <v>5</v>
      </c>
      <c r="B53" s="50" t="s">
        <v>1091</v>
      </c>
      <c r="C53" s="103" t="s">
        <v>1091</v>
      </c>
      <c r="D53" s="102" t="s">
        <v>189</v>
      </c>
      <c r="E53" s="97" t="s">
        <v>1099</v>
      </c>
      <c r="F53" s="98" t="s">
        <v>95</v>
      </c>
      <c r="G53" s="98"/>
      <c r="H53" s="105">
        <v>41093</v>
      </c>
      <c r="I53" s="105">
        <v>41273</v>
      </c>
      <c r="J53" s="99" t="s">
        <v>96</v>
      </c>
      <c r="K53" s="90"/>
      <c r="L53" s="155">
        <v>5.9</v>
      </c>
      <c r="M53" s="124"/>
      <c r="N53" s="90"/>
      <c r="O53" s="27">
        <v>222542596</v>
      </c>
      <c r="P53" s="27"/>
      <c r="Q53" s="116"/>
      <c r="R53" s="100"/>
      <c r="S53" s="100"/>
      <c r="T53" s="100"/>
      <c r="U53" s="100"/>
      <c r="V53" s="100"/>
      <c r="W53" s="100"/>
      <c r="X53" s="100"/>
      <c r="Y53" s="100"/>
      <c r="Z53" s="100"/>
    </row>
    <row r="54" spans="1:26" s="101" customFormat="1" ht="30" x14ac:dyDescent="0.25">
      <c r="A54" s="47">
        <f t="shared" si="0"/>
        <v>6</v>
      </c>
      <c r="B54" s="245" t="s">
        <v>1091</v>
      </c>
      <c r="C54" s="103" t="s">
        <v>1091</v>
      </c>
      <c r="D54" s="102" t="s">
        <v>168</v>
      </c>
      <c r="E54" s="97" t="s">
        <v>1100</v>
      </c>
      <c r="F54" s="98" t="s">
        <v>95</v>
      </c>
      <c r="G54" s="98"/>
      <c r="H54" s="105">
        <v>40399</v>
      </c>
      <c r="I54" s="105">
        <v>40907</v>
      </c>
      <c r="J54" s="99" t="s">
        <v>96</v>
      </c>
      <c r="K54" s="90"/>
      <c r="L54" s="155">
        <v>16.7</v>
      </c>
      <c r="M54" s="124"/>
      <c r="N54" s="90"/>
      <c r="O54" s="27">
        <v>4623000000</v>
      </c>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0</v>
      </c>
      <c r="L57" s="104">
        <f t="shared" si="1"/>
        <v>51.59</v>
      </c>
      <c r="M57" s="114">
        <f t="shared" si="1"/>
        <v>98</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0</v>
      </c>
      <c r="D61" s="200"/>
      <c r="E61" s="58" t="s">
        <v>110</v>
      </c>
      <c r="F61" s="32"/>
      <c r="G61" s="32"/>
      <c r="H61" s="32"/>
      <c r="I61" s="32"/>
      <c r="J61" s="32"/>
      <c r="K61" s="32"/>
      <c r="L61" s="32"/>
      <c r="M61" s="32"/>
    </row>
    <row r="62" spans="1:26" s="30" customFormat="1" ht="30" customHeight="1" x14ac:dyDescent="0.25">
      <c r="B62" s="59" t="s">
        <v>25</v>
      </c>
      <c r="C62" s="60">
        <f>+M57</f>
        <v>98</v>
      </c>
      <c r="D62" s="200"/>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1108</v>
      </c>
      <c r="C69" s="3" t="s">
        <v>114</v>
      </c>
      <c r="D69" s="5" t="s">
        <v>1109</v>
      </c>
      <c r="E69" s="4">
        <v>177</v>
      </c>
      <c r="F69" s="4"/>
      <c r="G69" s="4" t="s">
        <v>96</v>
      </c>
      <c r="H69" s="4"/>
      <c r="I69" s="85"/>
      <c r="J69" s="85" t="s">
        <v>95</v>
      </c>
      <c r="K69" s="109" t="s">
        <v>95</v>
      </c>
      <c r="L69" s="109" t="s">
        <v>95</v>
      </c>
      <c r="M69" s="109" t="s">
        <v>95</v>
      </c>
      <c r="N69" s="109"/>
      <c r="O69" s="457" t="s">
        <v>1103</v>
      </c>
      <c r="P69" s="458"/>
      <c r="Q69" s="193" t="s">
        <v>96</v>
      </c>
    </row>
    <row r="70" spans="2:17" x14ac:dyDescent="0.25">
      <c r="B70" s="3"/>
      <c r="C70" s="191"/>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t="s">
        <v>603</v>
      </c>
      <c r="D87" s="3" t="s">
        <v>1140</v>
      </c>
      <c r="E87" s="3">
        <v>66922925</v>
      </c>
      <c r="F87" s="3" t="s">
        <v>1141</v>
      </c>
      <c r="G87" s="3" t="s">
        <v>1142</v>
      </c>
      <c r="H87" s="125">
        <v>35231</v>
      </c>
      <c r="I87" s="5"/>
      <c r="J87" s="69" t="s">
        <v>140</v>
      </c>
      <c r="K87" s="86" t="s">
        <v>1115</v>
      </c>
      <c r="L87" s="85" t="s">
        <v>159</v>
      </c>
      <c r="M87" s="109" t="s">
        <v>95</v>
      </c>
      <c r="N87" s="109" t="s">
        <v>96</v>
      </c>
      <c r="O87" s="109" t="s">
        <v>95</v>
      </c>
      <c r="P87" s="460" t="s">
        <v>1117</v>
      </c>
      <c r="Q87" s="463"/>
    </row>
    <row r="88" spans="2:17" ht="72.75" customHeight="1" x14ac:dyDescent="0.25">
      <c r="B88" s="190" t="s">
        <v>220</v>
      </c>
      <c r="C88" s="190" t="s">
        <v>603</v>
      </c>
      <c r="D88" s="69" t="s">
        <v>1143</v>
      </c>
      <c r="E88" s="3">
        <v>79621243</v>
      </c>
      <c r="F88" s="3" t="s">
        <v>363</v>
      </c>
      <c r="G88" s="69" t="s">
        <v>149</v>
      </c>
      <c r="H88" s="125">
        <v>40151</v>
      </c>
      <c r="I88" s="5"/>
      <c r="J88" s="69" t="s">
        <v>140</v>
      </c>
      <c r="K88" s="86" t="s">
        <v>1115</v>
      </c>
      <c r="L88" s="85" t="s">
        <v>363</v>
      </c>
      <c r="M88" s="109" t="s">
        <v>95</v>
      </c>
      <c r="N88" s="109" t="s">
        <v>96</v>
      </c>
      <c r="O88" s="109" t="s">
        <v>95</v>
      </c>
      <c r="P88" s="460" t="s">
        <v>1117</v>
      </c>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x14ac:dyDescent="0.25">
      <c r="A105" s="47">
        <v>1</v>
      </c>
      <c r="B105" s="50"/>
      <c r="C105" s="103"/>
      <c r="D105" s="102"/>
      <c r="E105" s="97"/>
      <c r="F105" s="98"/>
      <c r="G105" s="115"/>
      <c r="H105" s="105"/>
      <c r="I105" s="105"/>
      <c r="J105" s="99"/>
      <c r="K105" s="90"/>
      <c r="L105" s="99"/>
      <c r="M105" s="90"/>
      <c r="N105" s="90"/>
      <c r="O105" s="27"/>
      <c r="P105" s="27"/>
      <c r="Q105" s="116"/>
      <c r="R105" s="100"/>
      <c r="S105" s="100"/>
      <c r="T105" s="100"/>
      <c r="U105" s="100"/>
      <c r="V105" s="100"/>
      <c r="W105" s="100"/>
      <c r="X105" s="100"/>
      <c r="Y105" s="100"/>
      <c r="Z105" s="100"/>
    </row>
    <row r="106" spans="1:26" s="101" customFormat="1" x14ac:dyDescent="0.25">
      <c r="A106" s="47">
        <f>+A105+1</f>
        <v>2</v>
      </c>
      <c r="B106" s="50"/>
      <c r="C106" s="98"/>
      <c r="D106" s="102"/>
      <c r="E106" s="97"/>
      <c r="F106" s="98"/>
      <c r="G106" s="98"/>
      <c r="H106" s="105"/>
      <c r="I106" s="105"/>
      <c r="J106" s="99"/>
      <c r="K106" s="90"/>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50"/>
      <c r="C107" s="103"/>
      <c r="D107" s="102"/>
      <c r="E107" s="97"/>
      <c r="F107" s="98"/>
      <c r="G107" s="98"/>
      <c r="H107" s="105"/>
      <c r="I107" s="105"/>
      <c r="J107" s="99"/>
      <c r="K107" s="90"/>
      <c r="L107" s="99"/>
      <c r="M107" s="90"/>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f>+D119+D120+D121</f>
        <v>0</v>
      </c>
    </row>
    <row r="120" spans="1:17" x14ac:dyDescent="0.25">
      <c r="B120" s="67" t="s">
        <v>87</v>
      </c>
      <c r="C120" s="200">
        <v>30</v>
      </c>
      <c r="D120" s="193"/>
      <c r="E120" s="468"/>
    </row>
    <row r="121" spans="1:17" ht="15.75" thickBot="1" x14ac:dyDescent="0.3">
      <c r="B121" s="67" t="s">
        <v>88</v>
      </c>
      <c r="C121" s="72">
        <v>40</v>
      </c>
      <c r="D121" s="72"/>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3"/>
      <c r="E127" s="3"/>
      <c r="F127" s="3"/>
      <c r="G127" s="3"/>
      <c r="H127" s="3"/>
      <c r="I127" s="5"/>
      <c r="J127" s="1" t="s">
        <v>482</v>
      </c>
      <c r="K127" s="86" t="s">
        <v>527</v>
      </c>
      <c r="L127" s="85" t="s">
        <v>528</v>
      </c>
      <c r="M127" s="109"/>
      <c r="N127" s="109"/>
      <c r="O127" s="109"/>
      <c r="P127" s="463"/>
      <c r="Q127" s="463"/>
    </row>
    <row r="128" spans="1:17" ht="60.75" customHeight="1" x14ac:dyDescent="0.25">
      <c r="B128" s="190" t="s">
        <v>92</v>
      </c>
      <c r="C128" s="190"/>
      <c r="D128" s="3"/>
      <c r="E128" s="3"/>
      <c r="F128" s="3"/>
      <c r="G128" s="3"/>
      <c r="H128" s="3"/>
      <c r="I128" s="5"/>
      <c r="J128" s="1"/>
      <c r="K128" s="86"/>
      <c r="L128" s="85"/>
      <c r="M128" s="109"/>
      <c r="N128" s="109"/>
      <c r="O128" s="109"/>
      <c r="P128" s="193"/>
      <c r="Q128" s="193"/>
    </row>
    <row r="129" spans="2:17" ht="33.6" customHeight="1" x14ac:dyDescent="0.25">
      <c r="B129" s="190" t="s">
        <v>93</v>
      </c>
      <c r="C129" s="190"/>
      <c r="D129" s="3"/>
      <c r="E129" s="3"/>
      <c r="F129" s="3"/>
      <c r="G129" s="3"/>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9" customHeight="1" x14ac:dyDescent="0.2">
      <c r="B134" s="470" t="s">
        <v>51</v>
      </c>
      <c r="C134" s="6" t="s">
        <v>89</v>
      </c>
      <c r="D134" s="193">
        <v>25</v>
      </c>
      <c r="E134" s="193"/>
      <c r="F134" s="471">
        <f>+E134+E135+E136</f>
        <v>0</v>
      </c>
      <c r="G134" s="83"/>
    </row>
    <row r="135" spans="2:17" ht="96" customHeight="1" x14ac:dyDescent="0.2">
      <c r="B135" s="470"/>
      <c r="C135" s="6" t="s">
        <v>90</v>
      </c>
      <c r="D135" s="197">
        <v>25</v>
      </c>
      <c r="E135" s="193"/>
      <c r="F135" s="472"/>
      <c r="G135" s="83"/>
    </row>
    <row r="136" spans="2:17" ht="69" customHeight="1" x14ac:dyDescent="0.2">
      <c r="B136" s="470"/>
      <c r="C136" s="6" t="s">
        <v>91</v>
      </c>
      <c r="D136" s="193">
        <v>10</v>
      </c>
      <c r="E136" s="193"/>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f>+D144+D145</f>
        <v>0</v>
      </c>
    </row>
    <row r="145" spans="2:5" ht="42.75" x14ac:dyDescent="0.25">
      <c r="B145" s="93" t="s">
        <v>58</v>
      </c>
      <c r="C145" s="94">
        <v>60</v>
      </c>
      <c r="D145" s="193">
        <f>+F134</f>
        <v>0</v>
      </c>
      <c r="E145" s="447"/>
    </row>
  </sheetData>
  <mergeCells count="43">
    <mergeCell ref="P129:Q129"/>
    <mergeCell ref="B134:B136"/>
    <mergeCell ref="F134:F136"/>
    <mergeCell ref="E144:E145"/>
    <mergeCell ref="B101:N101"/>
    <mergeCell ref="E119:E121"/>
    <mergeCell ref="B124:N124"/>
    <mergeCell ref="J126:L126"/>
    <mergeCell ref="P126:Q126"/>
    <mergeCell ref="P127:Q127"/>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45"/>
  <sheetViews>
    <sheetView topLeftCell="A52" zoomScale="112" zoomScaleNormal="112"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1091</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1092</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38</v>
      </c>
      <c r="E15" s="36">
        <v>1252968600</v>
      </c>
      <c r="F15" s="241">
        <v>600</v>
      </c>
      <c r="G15" s="81"/>
      <c r="I15" s="39"/>
      <c r="J15" s="39"/>
      <c r="K15" s="39"/>
      <c r="L15" s="39"/>
      <c r="M15" s="39"/>
      <c r="N15" s="96"/>
    </row>
    <row r="16" spans="2:16" x14ac:dyDescent="0.25">
      <c r="B16" s="443"/>
      <c r="C16" s="443"/>
      <c r="D16" s="198"/>
      <c r="E16" s="36">
        <v>489732840</v>
      </c>
      <c r="F16" s="241">
        <v>180</v>
      </c>
      <c r="G16" s="81"/>
      <c r="I16" s="39"/>
      <c r="J16" s="39"/>
      <c r="K16" s="39"/>
      <c r="L16" s="39"/>
      <c r="M16" s="39"/>
      <c r="N16" s="96"/>
    </row>
    <row r="17" spans="1:14" x14ac:dyDescent="0.25">
      <c r="B17" s="443"/>
      <c r="C17" s="443"/>
      <c r="D17" s="198"/>
      <c r="E17" s="36">
        <v>481570626</v>
      </c>
      <c r="F17" s="241">
        <v>177</v>
      </c>
      <c r="G17" s="81"/>
      <c r="I17" s="39"/>
      <c r="J17" s="39"/>
      <c r="K17" s="39"/>
      <c r="L17" s="39"/>
      <c r="M17" s="39"/>
      <c r="N17" s="96"/>
    </row>
    <row r="18" spans="1:14" x14ac:dyDescent="0.25">
      <c r="B18" s="443"/>
      <c r="C18" s="443"/>
      <c r="D18" s="198"/>
      <c r="E18" s="37">
        <v>102139450</v>
      </c>
      <c r="F18" s="241">
        <v>35</v>
      </c>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2326411516</v>
      </c>
      <c r="F22" s="241">
        <f>SUM(F15:F21)</f>
        <v>992</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793.6</v>
      </c>
      <c r="D24" s="42"/>
      <c r="E24" s="45">
        <f>E22</f>
        <v>2326411516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c r="D30" s="193" t="s">
        <v>165</v>
      </c>
      <c r="E30" s="92"/>
      <c r="F30" s="92"/>
      <c r="G30" s="92"/>
      <c r="H30" s="92"/>
      <c r="I30" s="95"/>
      <c r="J30" s="95"/>
      <c r="K30" s="95"/>
      <c r="L30" s="95"/>
      <c r="M30" s="95"/>
      <c r="N30" s="96"/>
    </row>
    <row r="31" spans="1:14" x14ac:dyDescent="0.25">
      <c r="A31" s="87"/>
      <c r="B31" s="109" t="s">
        <v>98</v>
      </c>
      <c r="C31" s="193"/>
      <c r="D31" s="193" t="s">
        <v>165</v>
      </c>
      <c r="E31" s="92"/>
      <c r="F31" s="92"/>
      <c r="G31" s="92"/>
      <c r="H31" s="92"/>
      <c r="I31" s="95"/>
      <c r="J31" s="95"/>
      <c r="K31" s="95"/>
      <c r="L31" s="95"/>
      <c r="M31" s="95"/>
      <c r="N31" s="96"/>
    </row>
    <row r="32" spans="1:14" x14ac:dyDescent="0.25">
      <c r="A32" s="87"/>
      <c r="B32" s="109" t="s">
        <v>99</v>
      </c>
      <c r="C32" s="193"/>
      <c r="D32" s="193" t="s">
        <v>165</v>
      </c>
      <c r="E32" s="92"/>
      <c r="F32" s="92"/>
      <c r="G32" s="92"/>
      <c r="H32" s="92"/>
      <c r="I32" s="95"/>
      <c r="J32" s="95"/>
      <c r="K32" s="95"/>
      <c r="L32" s="95"/>
      <c r="M32" s="95"/>
      <c r="N32" s="96"/>
    </row>
    <row r="33" spans="1:17" x14ac:dyDescent="0.25">
      <c r="A33" s="87"/>
      <c r="B33" s="109" t="s">
        <v>100</v>
      </c>
      <c r="C33" s="242"/>
      <c r="D33" s="109" t="s">
        <v>165</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f>21/30</f>
        <v>0.7</v>
      </c>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c r="E40" s="446">
        <f>+D40+D41</f>
        <v>0</v>
      </c>
      <c r="F40" s="92"/>
      <c r="G40" s="92"/>
      <c r="H40" s="92"/>
      <c r="I40" s="95"/>
      <c r="J40" s="95"/>
      <c r="K40" s="95"/>
      <c r="L40" s="95"/>
      <c r="M40" s="95"/>
      <c r="N40" s="96"/>
    </row>
    <row r="41" spans="1:17" ht="50.25" customHeight="1" x14ac:dyDescent="0.25">
      <c r="A41" s="87"/>
      <c r="B41" s="93" t="s">
        <v>103</v>
      </c>
      <c r="C41" s="94">
        <v>60</v>
      </c>
      <c r="D41" s="193"/>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30" customHeight="1"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50" t="s">
        <v>1091</v>
      </c>
      <c r="C49" s="103" t="s">
        <v>1091</v>
      </c>
      <c r="D49" s="102" t="s">
        <v>1093</v>
      </c>
      <c r="E49" s="97" t="s">
        <v>1094</v>
      </c>
      <c r="F49" s="98" t="s">
        <v>96</v>
      </c>
      <c r="G49" s="115"/>
      <c r="H49" s="105">
        <v>41130</v>
      </c>
      <c r="I49" s="105">
        <v>41337</v>
      </c>
      <c r="J49" s="99" t="s">
        <v>96</v>
      </c>
      <c r="K49" s="90"/>
      <c r="L49" s="155">
        <v>7.16</v>
      </c>
      <c r="M49" s="124"/>
      <c r="N49" s="124"/>
      <c r="O49" s="27">
        <v>570997500</v>
      </c>
      <c r="P49" s="27"/>
      <c r="Q49" s="116" t="s">
        <v>1095</v>
      </c>
      <c r="R49" s="100"/>
      <c r="S49" s="100"/>
      <c r="T49" s="100"/>
      <c r="U49" s="100"/>
      <c r="V49" s="100"/>
      <c r="W49" s="100"/>
      <c r="X49" s="100"/>
      <c r="Y49" s="100"/>
      <c r="Z49" s="100"/>
    </row>
    <row r="50" spans="1:26" s="101" customFormat="1" x14ac:dyDescent="0.25">
      <c r="A50" s="47">
        <f>+A49+1</f>
        <v>2</v>
      </c>
      <c r="B50" s="50" t="s">
        <v>1091</v>
      </c>
      <c r="C50" s="103" t="s">
        <v>1091</v>
      </c>
      <c r="D50" s="102" t="s">
        <v>189</v>
      </c>
      <c r="E50" s="97" t="s">
        <v>1096</v>
      </c>
      <c r="F50" s="98" t="s">
        <v>95</v>
      </c>
      <c r="G50" s="98"/>
      <c r="H50" s="105">
        <v>40948</v>
      </c>
      <c r="I50" s="105">
        <v>41273</v>
      </c>
      <c r="J50" s="99" t="s">
        <v>96</v>
      </c>
      <c r="K50" s="90"/>
      <c r="L50" s="155">
        <v>10.7</v>
      </c>
      <c r="M50" s="124">
        <v>98</v>
      </c>
      <c r="N50" s="90"/>
      <c r="O50" s="27">
        <v>977130447</v>
      </c>
      <c r="P50" s="27"/>
      <c r="Q50" s="116"/>
      <c r="R50" s="100"/>
      <c r="S50" s="100"/>
      <c r="T50" s="100"/>
      <c r="U50" s="100"/>
      <c r="V50" s="100"/>
      <c r="W50" s="100"/>
      <c r="X50" s="100"/>
      <c r="Y50" s="100"/>
      <c r="Z50" s="100"/>
    </row>
    <row r="51" spans="1:26" s="101" customFormat="1" x14ac:dyDescent="0.25">
      <c r="A51" s="47">
        <f t="shared" ref="A51:A56" si="0">+A50+1</f>
        <v>3</v>
      </c>
      <c r="B51" s="50" t="s">
        <v>1091</v>
      </c>
      <c r="C51" s="103" t="s">
        <v>1091</v>
      </c>
      <c r="D51" s="102" t="s">
        <v>189</v>
      </c>
      <c r="E51" s="97" t="s">
        <v>1097</v>
      </c>
      <c r="F51" s="98" t="s">
        <v>95</v>
      </c>
      <c r="G51" s="98"/>
      <c r="H51" s="105">
        <v>41119</v>
      </c>
      <c r="I51" s="105">
        <v>41273</v>
      </c>
      <c r="J51" s="99" t="s">
        <v>96</v>
      </c>
      <c r="K51" s="90"/>
      <c r="L51" s="155">
        <v>5.0999999999999996</v>
      </c>
      <c r="M51" s="124"/>
      <c r="N51" s="90"/>
      <c r="O51" s="27">
        <v>362452827</v>
      </c>
      <c r="P51" s="27"/>
      <c r="Q51" s="116"/>
      <c r="R51" s="100"/>
      <c r="S51" s="100"/>
      <c r="T51" s="100"/>
      <c r="U51" s="100"/>
      <c r="V51" s="100"/>
      <c r="W51" s="100"/>
      <c r="X51" s="100"/>
      <c r="Y51" s="100"/>
      <c r="Z51" s="100"/>
    </row>
    <row r="52" spans="1:26" s="101" customFormat="1" x14ac:dyDescent="0.25">
      <c r="A52" s="47">
        <f t="shared" si="0"/>
        <v>4</v>
      </c>
      <c r="B52" s="50" t="s">
        <v>1091</v>
      </c>
      <c r="C52" s="103" t="s">
        <v>1091</v>
      </c>
      <c r="D52" s="102" t="s">
        <v>189</v>
      </c>
      <c r="E52" s="97" t="s">
        <v>1098</v>
      </c>
      <c r="F52" s="98" t="s">
        <v>95</v>
      </c>
      <c r="G52" s="98"/>
      <c r="H52" s="105">
        <v>41089</v>
      </c>
      <c r="I52" s="105">
        <v>41273</v>
      </c>
      <c r="J52" s="99" t="s">
        <v>96</v>
      </c>
      <c r="K52" s="90"/>
      <c r="L52" s="155">
        <v>6.03</v>
      </c>
      <c r="M52" s="124"/>
      <c r="N52" s="90"/>
      <c r="O52" s="27">
        <v>337025406</v>
      </c>
      <c r="P52" s="27"/>
      <c r="Q52" s="116"/>
      <c r="R52" s="100"/>
      <c r="S52" s="100"/>
      <c r="T52" s="100"/>
      <c r="U52" s="100"/>
      <c r="V52" s="100"/>
      <c r="W52" s="100"/>
      <c r="X52" s="100"/>
      <c r="Y52" s="100"/>
      <c r="Z52" s="100"/>
    </row>
    <row r="53" spans="1:26" s="101" customFormat="1" x14ac:dyDescent="0.25">
      <c r="A53" s="47">
        <f t="shared" si="0"/>
        <v>5</v>
      </c>
      <c r="B53" s="50" t="s">
        <v>1091</v>
      </c>
      <c r="C53" s="103" t="s">
        <v>1091</v>
      </c>
      <c r="D53" s="102" t="s">
        <v>189</v>
      </c>
      <c r="E53" s="97" t="s">
        <v>1099</v>
      </c>
      <c r="F53" s="98" t="s">
        <v>95</v>
      </c>
      <c r="G53" s="98"/>
      <c r="H53" s="105">
        <v>41093</v>
      </c>
      <c r="I53" s="105">
        <v>41273</v>
      </c>
      <c r="J53" s="99" t="s">
        <v>96</v>
      </c>
      <c r="K53" s="90"/>
      <c r="L53" s="155">
        <v>5.9</v>
      </c>
      <c r="M53" s="124"/>
      <c r="N53" s="90"/>
      <c r="O53" s="27">
        <v>222542596</v>
      </c>
      <c r="P53" s="27"/>
      <c r="Q53" s="116"/>
      <c r="R53" s="100"/>
      <c r="S53" s="100"/>
      <c r="T53" s="100"/>
      <c r="U53" s="100"/>
      <c r="V53" s="100"/>
      <c r="W53" s="100"/>
      <c r="X53" s="100"/>
      <c r="Y53" s="100"/>
      <c r="Z53" s="100"/>
    </row>
    <row r="54" spans="1:26" s="101" customFormat="1" ht="30" x14ac:dyDescent="0.25">
      <c r="A54" s="47">
        <f t="shared" si="0"/>
        <v>6</v>
      </c>
      <c r="B54" s="245" t="s">
        <v>1091</v>
      </c>
      <c r="C54" s="103" t="s">
        <v>1091</v>
      </c>
      <c r="D54" s="102" t="s">
        <v>168</v>
      </c>
      <c r="E54" s="97" t="s">
        <v>1100</v>
      </c>
      <c r="F54" s="98" t="s">
        <v>95</v>
      </c>
      <c r="G54" s="98"/>
      <c r="H54" s="105">
        <v>40399</v>
      </c>
      <c r="I54" s="105">
        <v>40907</v>
      </c>
      <c r="J54" s="99" t="s">
        <v>96</v>
      </c>
      <c r="K54" s="90"/>
      <c r="L54" s="155">
        <v>16.7</v>
      </c>
      <c r="M54" s="124"/>
      <c r="N54" s="90"/>
      <c r="O54" s="27">
        <v>4623000000</v>
      </c>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0</v>
      </c>
      <c r="L57" s="104">
        <f t="shared" si="1"/>
        <v>51.59</v>
      </c>
      <c r="M57" s="114">
        <f t="shared" si="1"/>
        <v>98</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0</v>
      </c>
      <c r="D61" s="200"/>
      <c r="E61" s="58" t="s">
        <v>110</v>
      </c>
      <c r="F61" s="32"/>
      <c r="G61" s="32"/>
      <c r="H61" s="32"/>
      <c r="I61" s="32"/>
      <c r="J61" s="32"/>
      <c r="K61" s="32"/>
      <c r="L61" s="32"/>
      <c r="M61" s="32"/>
    </row>
    <row r="62" spans="1:26" s="30" customFormat="1" ht="30" customHeight="1" x14ac:dyDescent="0.25">
      <c r="B62" s="59" t="s">
        <v>25</v>
      </c>
      <c r="C62" s="60">
        <f>+M57</f>
        <v>98</v>
      </c>
      <c r="D62" s="200"/>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1110</v>
      </c>
      <c r="C69" s="3" t="s">
        <v>114</v>
      </c>
      <c r="D69" s="5" t="s">
        <v>1111</v>
      </c>
      <c r="E69" s="4">
        <v>35</v>
      </c>
      <c r="F69" s="4"/>
      <c r="G69" s="4" t="s">
        <v>96</v>
      </c>
      <c r="H69" s="4"/>
      <c r="I69" s="85"/>
      <c r="J69" s="85" t="s">
        <v>95</v>
      </c>
      <c r="K69" s="109" t="s">
        <v>95</v>
      </c>
      <c r="L69" s="109" t="s">
        <v>95</v>
      </c>
      <c r="M69" s="109" t="s">
        <v>95</v>
      </c>
      <c r="N69" s="109"/>
      <c r="O69" s="457" t="s">
        <v>1103</v>
      </c>
      <c r="P69" s="458"/>
      <c r="Q69" s="193" t="s">
        <v>96</v>
      </c>
    </row>
    <row r="70" spans="2:17" x14ac:dyDescent="0.25">
      <c r="B70" s="3"/>
      <c r="C70" s="191"/>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78" customHeight="1" x14ac:dyDescent="0.25">
      <c r="B87" s="190" t="s">
        <v>160</v>
      </c>
      <c r="C87" s="190" t="s">
        <v>603</v>
      </c>
      <c r="D87" s="190" t="s">
        <v>1144</v>
      </c>
      <c r="E87" s="3">
        <v>31483452</v>
      </c>
      <c r="F87" s="3" t="s">
        <v>1145</v>
      </c>
      <c r="G87" s="3" t="s">
        <v>1142</v>
      </c>
      <c r="H87" s="125">
        <v>39421</v>
      </c>
      <c r="I87" s="5"/>
      <c r="J87" s="69" t="s">
        <v>140</v>
      </c>
      <c r="K87" s="86" t="s">
        <v>1115</v>
      </c>
      <c r="L87" s="85" t="s">
        <v>159</v>
      </c>
      <c r="M87" s="109" t="s">
        <v>95</v>
      </c>
      <c r="N87" s="109" t="s">
        <v>96</v>
      </c>
      <c r="O87" s="109" t="s">
        <v>95</v>
      </c>
      <c r="P87" s="460" t="s">
        <v>1117</v>
      </c>
      <c r="Q87" s="463"/>
    </row>
    <row r="88" spans="2:17" ht="61.5" customHeight="1" x14ac:dyDescent="0.25">
      <c r="B88" s="190" t="s">
        <v>220</v>
      </c>
      <c r="C88" s="190" t="s">
        <v>603</v>
      </c>
      <c r="D88" s="3" t="s">
        <v>1146</v>
      </c>
      <c r="E88" s="3">
        <v>79417027</v>
      </c>
      <c r="F88" s="3" t="s">
        <v>363</v>
      </c>
      <c r="G88" s="69" t="s">
        <v>149</v>
      </c>
      <c r="H88" s="125">
        <v>34427</v>
      </c>
      <c r="I88" s="5"/>
      <c r="J88" s="69" t="s">
        <v>140</v>
      </c>
      <c r="K88" s="86" t="s">
        <v>1115</v>
      </c>
      <c r="L88" s="85" t="s">
        <v>363</v>
      </c>
      <c r="M88" s="109" t="s">
        <v>95</v>
      </c>
      <c r="N88" s="109" t="s">
        <v>96</v>
      </c>
      <c r="O88" s="109" t="s">
        <v>95</v>
      </c>
      <c r="P88" s="460" t="s">
        <v>1117</v>
      </c>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x14ac:dyDescent="0.25">
      <c r="A105" s="47">
        <v>1</v>
      </c>
      <c r="B105" s="50"/>
      <c r="C105" s="103"/>
      <c r="D105" s="102"/>
      <c r="E105" s="97"/>
      <c r="F105" s="98"/>
      <c r="G105" s="115"/>
      <c r="H105" s="105"/>
      <c r="I105" s="105"/>
      <c r="J105" s="99"/>
      <c r="K105" s="90"/>
      <c r="L105" s="99"/>
      <c r="M105" s="90"/>
      <c r="N105" s="90"/>
      <c r="O105" s="27"/>
      <c r="P105" s="27"/>
      <c r="Q105" s="116"/>
      <c r="R105" s="100"/>
      <c r="S105" s="100"/>
      <c r="T105" s="100"/>
      <c r="U105" s="100"/>
      <c r="V105" s="100"/>
      <c r="W105" s="100"/>
      <c r="X105" s="100"/>
      <c r="Y105" s="100"/>
      <c r="Z105" s="100"/>
    </row>
    <row r="106" spans="1:26" s="101" customFormat="1" x14ac:dyDescent="0.25">
      <c r="A106" s="47">
        <f>+A105+1</f>
        <v>2</v>
      </c>
      <c r="B106" s="50"/>
      <c r="C106" s="98"/>
      <c r="D106" s="102"/>
      <c r="E106" s="97"/>
      <c r="F106" s="98"/>
      <c r="G106" s="98"/>
      <c r="H106" s="105"/>
      <c r="I106" s="105"/>
      <c r="J106" s="99"/>
      <c r="K106" s="90"/>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50"/>
      <c r="C107" s="103"/>
      <c r="D107" s="102"/>
      <c r="E107" s="97"/>
      <c r="F107" s="98"/>
      <c r="G107" s="98"/>
      <c r="H107" s="105"/>
      <c r="I107" s="105"/>
      <c r="J107" s="99"/>
      <c r="K107" s="90"/>
      <c r="L107" s="99"/>
      <c r="M107" s="90"/>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0</v>
      </c>
      <c r="L113" s="104">
        <f t="shared" si="3"/>
        <v>0</v>
      </c>
      <c r="M113" s="114">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f>+D119+D120+D121</f>
        <v>0</v>
      </c>
    </row>
    <row r="120" spans="1:17" x14ac:dyDescent="0.25">
      <c r="B120" s="67" t="s">
        <v>87</v>
      </c>
      <c r="C120" s="200">
        <v>30</v>
      </c>
      <c r="D120" s="193"/>
      <c r="E120" s="468"/>
    </row>
    <row r="121" spans="1:17" ht="15.75" thickBot="1" x14ac:dyDescent="0.3">
      <c r="B121" s="67" t="s">
        <v>88</v>
      </c>
      <c r="C121" s="72">
        <v>40</v>
      </c>
      <c r="D121" s="72"/>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3"/>
      <c r="E127" s="3"/>
      <c r="F127" s="3"/>
      <c r="G127" s="3"/>
      <c r="H127" s="3"/>
      <c r="I127" s="5"/>
      <c r="J127" s="1" t="s">
        <v>482</v>
      </c>
      <c r="K127" s="86" t="s">
        <v>527</v>
      </c>
      <c r="L127" s="85" t="s">
        <v>528</v>
      </c>
      <c r="M127" s="109"/>
      <c r="N127" s="109"/>
      <c r="O127" s="109"/>
      <c r="P127" s="463"/>
      <c r="Q127" s="463"/>
    </row>
    <row r="128" spans="1:17" ht="60.75" customHeight="1" x14ac:dyDescent="0.25">
      <c r="B128" s="190" t="s">
        <v>92</v>
      </c>
      <c r="C128" s="190"/>
      <c r="D128" s="3"/>
      <c r="E128" s="3"/>
      <c r="F128" s="3"/>
      <c r="G128" s="3"/>
      <c r="H128" s="3"/>
      <c r="I128" s="5"/>
      <c r="J128" s="1"/>
      <c r="K128" s="86"/>
      <c r="L128" s="85"/>
      <c r="M128" s="109"/>
      <c r="N128" s="109"/>
      <c r="O128" s="109"/>
      <c r="P128" s="193"/>
      <c r="Q128" s="193"/>
    </row>
    <row r="129" spans="2:17" ht="33.6" customHeight="1" x14ac:dyDescent="0.25">
      <c r="B129" s="190" t="s">
        <v>93</v>
      </c>
      <c r="C129" s="190"/>
      <c r="D129" s="3"/>
      <c r="E129" s="3"/>
      <c r="F129" s="3"/>
      <c r="G129" s="3"/>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9" customHeight="1" x14ac:dyDescent="0.2">
      <c r="B134" s="470" t="s">
        <v>51</v>
      </c>
      <c r="C134" s="6" t="s">
        <v>89</v>
      </c>
      <c r="D134" s="193">
        <v>25</v>
      </c>
      <c r="E134" s="193"/>
      <c r="F134" s="471">
        <f>+E134+E135+E136</f>
        <v>0</v>
      </c>
      <c r="G134" s="83"/>
    </row>
    <row r="135" spans="2:17" ht="96" customHeight="1" x14ac:dyDescent="0.2">
      <c r="B135" s="470"/>
      <c r="C135" s="6" t="s">
        <v>90</v>
      </c>
      <c r="D135" s="197">
        <v>25</v>
      </c>
      <c r="E135" s="193"/>
      <c r="F135" s="472"/>
      <c r="G135" s="83"/>
    </row>
    <row r="136" spans="2:17" ht="69" customHeight="1" x14ac:dyDescent="0.2">
      <c r="B136" s="470"/>
      <c r="C136" s="6" t="s">
        <v>91</v>
      </c>
      <c r="D136" s="193">
        <v>10</v>
      </c>
      <c r="E136" s="193"/>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0</v>
      </c>
      <c r="E144" s="446">
        <f>+D144+D145</f>
        <v>0</v>
      </c>
    </row>
    <row r="145" spans="2:5" ht="42.75" x14ac:dyDescent="0.25">
      <c r="B145" s="93" t="s">
        <v>58</v>
      </c>
      <c r="C145" s="94">
        <v>60</v>
      </c>
      <c r="D145" s="193">
        <f>+F134</f>
        <v>0</v>
      </c>
      <c r="E145" s="447"/>
    </row>
  </sheetData>
  <mergeCells count="43">
    <mergeCell ref="P129:Q129"/>
    <mergeCell ref="B134:B136"/>
    <mergeCell ref="F134:F136"/>
    <mergeCell ref="E144:E145"/>
    <mergeCell ref="B101:N101"/>
    <mergeCell ref="E119:E121"/>
    <mergeCell ref="B124:N124"/>
    <mergeCell ref="J126:L126"/>
    <mergeCell ref="P126:Q126"/>
    <mergeCell ref="P127:Q127"/>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40"/>
  <sheetViews>
    <sheetView topLeftCell="A46" zoomScale="99" zoomScaleNormal="99" workbookViewId="0">
      <selection activeCell="B71" sqref="B71"/>
    </sheetView>
  </sheetViews>
  <sheetFormatPr baseColWidth="10" defaultRowHeight="15" x14ac:dyDescent="0.25"/>
  <cols>
    <col min="1" max="1" width="6.5703125" style="9" customWidth="1"/>
    <col min="2" max="2" width="102.7109375" style="9" bestFit="1" customWidth="1"/>
    <col min="3" max="3" width="31.140625" style="9" customWidth="1"/>
    <col min="4" max="4" width="28.855468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18" width="33.28515625"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1147</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1148</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41</v>
      </c>
      <c r="E15" s="36">
        <v>379375100</v>
      </c>
      <c r="F15" s="241">
        <v>130</v>
      </c>
      <c r="G15" s="81"/>
      <c r="I15" s="39"/>
      <c r="J15" s="39"/>
      <c r="K15" s="39"/>
      <c r="L15" s="39"/>
      <c r="M15" s="39"/>
      <c r="N15" s="96"/>
    </row>
    <row r="16" spans="2:16" x14ac:dyDescent="0.25">
      <c r="B16" s="443"/>
      <c r="C16" s="443"/>
      <c r="D16" s="198">
        <v>38</v>
      </c>
      <c r="E16" s="36">
        <v>102139450</v>
      </c>
      <c r="F16" s="241">
        <v>35</v>
      </c>
      <c r="G16" s="81"/>
      <c r="I16" s="39"/>
      <c r="J16" s="39"/>
      <c r="K16" s="39"/>
      <c r="L16" s="39"/>
      <c r="M16" s="39"/>
      <c r="N16" s="96"/>
    </row>
    <row r="17" spans="1:14" x14ac:dyDescent="0.25">
      <c r="B17" s="443"/>
      <c r="C17" s="443"/>
      <c r="D17" s="198">
        <v>37</v>
      </c>
      <c r="E17" s="36">
        <v>326488560</v>
      </c>
      <c r="F17" s="241">
        <v>120</v>
      </c>
      <c r="G17" s="81"/>
      <c r="I17" s="39"/>
      <c r="J17" s="39"/>
      <c r="K17" s="39"/>
      <c r="L17" s="39"/>
      <c r="M17" s="39"/>
      <c r="N17" s="96"/>
    </row>
    <row r="18" spans="1:14" x14ac:dyDescent="0.25">
      <c r="B18" s="443"/>
      <c r="C18" s="443"/>
      <c r="D18" s="198"/>
      <c r="E18" s="37"/>
      <c r="F18" s="241"/>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808003110</v>
      </c>
      <c r="F22" s="241">
        <f>SUM(F15:F21)</f>
        <v>285</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228</v>
      </c>
      <c r="D24" s="42"/>
      <c r="E24" s="45">
        <f>E22</f>
        <v>808003110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c r="D30" s="193" t="s">
        <v>165</v>
      </c>
      <c r="E30" s="92"/>
      <c r="F30" s="92"/>
      <c r="G30" s="92"/>
      <c r="H30" s="92"/>
      <c r="I30" s="95"/>
      <c r="J30" s="95"/>
      <c r="K30" s="95"/>
      <c r="L30" s="95"/>
      <c r="M30" s="95"/>
      <c r="N30" s="96"/>
    </row>
    <row r="31" spans="1:14" x14ac:dyDescent="0.25">
      <c r="A31" s="87"/>
      <c r="B31" s="109" t="s">
        <v>98</v>
      </c>
      <c r="C31" s="193" t="s">
        <v>165</v>
      </c>
      <c r="D31" s="193"/>
      <c r="E31" s="92"/>
      <c r="F31" s="92"/>
      <c r="G31" s="92"/>
      <c r="H31" s="92"/>
      <c r="I31" s="95"/>
      <c r="J31" s="95"/>
      <c r="K31" s="95"/>
      <c r="L31" s="95"/>
      <c r="M31" s="95"/>
      <c r="N31" s="96"/>
    </row>
    <row r="32" spans="1:14" x14ac:dyDescent="0.25">
      <c r="A32" s="87"/>
      <c r="B32" s="109" t="s">
        <v>99</v>
      </c>
      <c r="C32" s="193" t="s">
        <v>165</v>
      </c>
      <c r="D32" s="193"/>
      <c r="E32" s="92"/>
      <c r="F32" s="92"/>
      <c r="G32" s="92"/>
      <c r="H32" s="92"/>
      <c r="I32" s="95"/>
      <c r="J32" s="95"/>
      <c r="K32" s="95"/>
      <c r="L32" s="95"/>
      <c r="M32" s="95"/>
      <c r="N32" s="96"/>
    </row>
    <row r="33" spans="1:17" x14ac:dyDescent="0.25">
      <c r="A33" s="87"/>
      <c r="B33" s="109" t="s">
        <v>100</v>
      </c>
      <c r="C33" s="242" t="s">
        <v>165</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f>+D40+D41</f>
        <v>100</v>
      </c>
      <c r="F40" s="92"/>
      <c r="G40" s="92"/>
      <c r="H40" s="92"/>
      <c r="I40" s="95"/>
      <c r="J40" s="95"/>
      <c r="K40" s="95"/>
      <c r="L40" s="95"/>
      <c r="M40" s="95"/>
      <c r="N40" s="96"/>
    </row>
    <row r="41" spans="1:17" ht="50.25" customHeight="1"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c r="B49" s="50" t="s">
        <v>1149</v>
      </c>
      <c r="C49" s="103" t="s">
        <v>1149</v>
      </c>
      <c r="D49" s="102" t="s">
        <v>189</v>
      </c>
      <c r="E49" s="97" t="s">
        <v>1150</v>
      </c>
      <c r="F49" s="98" t="s">
        <v>95</v>
      </c>
      <c r="G49" s="98"/>
      <c r="H49" s="252">
        <v>40560</v>
      </c>
      <c r="I49" s="252">
        <v>40908</v>
      </c>
      <c r="J49" s="99"/>
      <c r="L49" s="90">
        <v>11.46</v>
      </c>
      <c r="M49" s="124">
        <v>2093</v>
      </c>
      <c r="N49" s="90"/>
      <c r="O49" s="27"/>
      <c r="P49" s="27"/>
      <c r="Q49" s="116" t="s">
        <v>1151</v>
      </c>
      <c r="R49" s="100" t="s">
        <v>1152</v>
      </c>
      <c r="S49" s="100"/>
      <c r="T49" s="100"/>
      <c r="U49" s="100"/>
      <c r="V49" s="100"/>
      <c r="W49" s="100"/>
      <c r="X49" s="100"/>
      <c r="Y49" s="100"/>
      <c r="Z49" s="100"/>
    </row>
    <row r="50" spans="1:26" s="101" customFormat="1" ht="45" x14ac:dyDescent="0.25">
      <c r="A50" s="47"/>
      <c r="B50" s="50" t="s">
        <v>1149</v>
      </c>
      <c r="C50" s="103" t="s">
        <v>1149</v>
      </c>
      <c r="D50" s="102" t="s">
        <v>189</v>
      </c>
      <c r="E50" s="97" t="s">
        <v>1153</v>
      </c>
      <c r="F50" s="98" t="s">
        <v>95</v>
      </c>
      <c r="G50" s="98"/>
      <c r="H50" s="253">
        <v>40938</v>
      </c>
      <c r="I50" s="253">
        <v>41273</v>
      </c>
      <c r="J50" s="99"/>
      <c r="K50" s="90"/>
      <c r="L50" s="90">
        <v>11</v>
      </c>
      <c r="M50" s="90">
        <v>200</v>
      </c>
      <c r="N50" s="90"/>
      <c r="O50" s="27"/>
      <c r="P50" s="27"/>
      <c r="Q50" s="116" t="s">
        <v>1151</v>
      </c>
      <c r="R50" s="100"/>
      <c r="S50" s="100"/>
      <c r="T50" s="100"/>
      <c r="U50" s="100"/>
      <c r="V50" s="100"/>
      <c r="W50" s="100"/>
      <c r="X50" s="100"/>
      <c r="Y50" s="100"/>
      <c r="Z50" s="100"/>
    </row>
    <row r="51" spans="1:26" s="101" customFormat="1" ht="45" x14ac:dyDescent="0.25">
      <c r="A51" s="47"/>
      <c r="B51" s="50" t="s">
        <v>1149</v>
      </c>
      <c r="C51" s="103" t="s">
        <v>1149</v>
      </c>
      <c r="D51" s="102" t="s">
        <v>189</v>
      </c>
      <c r="E51" s="97" t="s">
        <v>1154</v>
      </c>
      <c r="F51" s="98" t="s">
        <v>95</v>
      </c>
      <c r="G51" s="98"/>
      <c r="H51" s="254">
        <v>41305</v>
      </c>
      <c r="I51" s="254">
        <v>41639</v>
      </c>
      <c r="J51" s="99"/>
      <c r="K51" s="90"/>
      <c r="L51" s="255">
        <v>11</v>
      </c>
      <c r="M51" s="90">
        <v>546</v>
      </c>
      <c r="N51" s="90"/>
      <c r="O51" s="27"/>
      <c r="P51" s="27"/>
      <c r="Q51" s="116" t="s">
        <v>1151</v>
      </c>
      <c r="R51" s="100" t="s">
        <v>1155</v>
      </c>
      <c r="S51" s="100"/>
      <c r="T51" s="100"/>
      <c r="U51" s="100"/>
      <c r="V51" s="100"/>
      <c r="W51" s="100"/>
      <c r="X51" s="100"/>
      <c r="Y51" s="100"/>
      <c r="Z51" s="100"/>
    </row>
    <row r="52" spans="1:26" s="101" customFormat="1" x14ac:dyDescent="0.25">
      <c r="A52" s="47"/>
      <c r="B52" s="50" t="s">
        <v>16</v>
      </c>
      <c r="C52" s="103"/>
      <c r="D52" s="102"/>
      <c r="E52" s="97"/>
      <c r="F52" s="98"/>
      <c r="G52" s="98"/>
      <c r="H52" s="98"/>
      <c r="I52" s="99"/>
      <c r="J52" s="99"/>
      <c r="K52" s="104">
        <f>SUM(K49:K51)</f>
        <v>0</v>
      </c>
      <c r="L52" s="114">
        <f>SUM(L49:L51)</f>
        <v>33.46</v>
      </c>
      <c r="M52" s="114">
        <f>SUM(M49:M51)</f>
        <v>2839</v>
      </c>
      <c r="N52" s="104">
        <f>SUM(N49:N51)</f>
        <v>0</v>
      </c>
      <c r="O52" s="27"/>
      <c r="P52" s="27"/>
      <c r="Q52" s="117"/>
    </row>
    <row r="53" spans="1:26" s="30" customFormat="1" x14ac:dyDescent="0.25">
      <c r="E53" s="31"/>
    </row>
    <row r="54" spans="1:26" s="30" customFormat="1" x14ac:dyDescent="0.25">
      <c r="B54" s="434" t="s">
        <v>28</v>
      </c>
      <c r="C54" s="434" t="s">
        <v>27</v>
      </c>
      <c r="D54" s="436" t="s">
        <v>34</v>
      </c>
      <c r="E54" s="436"/>
    </row>
    <row r="55" spans="1:26" s="30" customFormat="1" x14ac:dyDescent="0.25">
      <c r="B55" s="435"/>
      <c r="C55" s="435"/>
      <c r="D55" s="199" t="s">
        <v>23</v>
      </c>
      <c r="E55" s="62" t="s">
        <v>24</v>
      </c>
    </row>
    <row r="56" spans="1:26" s="30" customFormat="1" ht="30.6" customHeight="1" x14ac:dyDescent="0.25">
      <c r="B56" s="59" t="s">
        <v>21</v>
      </c>
      <c r="C56" s="60">
        <f>+K52</f>
        <v>0</v>
      </c>
      <c r="D56" s="200"/>
      <c r="E56" s="58" t="s">
        <v>165</v>
      </c>
      <c r="F56" s="32"/>
      <c r="G56" s="32"/>
      <c r="H56" s="32"/>
      <c r="I56" s="32"/>
      <c r="J56" s="32"/>
      <c r="K56" s="32"/>
      <c r="L56" s="32"/>
      <c r="M56" s="32"/>
    </row>
    <row r="57" spans="1:26" s="30" customFormat="1" ht="30" customHeight="1" x14ac:dyDescent="0.25">
      <c r="B57" s="59" t="s">
        <v>25</v>
      </c>
      <c r="C57" s="60">
        <f>+M52</f>
        <v>2839</v>
      </c>
      <c r="D57" s="200" t="s">
        <v>110</v>
      </c>
      <c r="E57" s="58"/>
    </row>
    <row r="58" spans="1:26" s="30" customFormat="1" x14ac:dyDescent="0.25">
      <c r="B58" s="33"/>
      <c r="C58" s="455"/>
      <c r="D58" s="455"/>
      <c r="E58" s="455"/>
      <c r="F58" s="455"/>
      <c r="G58" s="455"/>
      <c r="H58" s="455"/>
      <c r="I58" s="455"/>
      <c r="J58" s="455"/>
      <c r="K58" s="455"/>
      <c r="L58" s="455"/>
      <c r="M58" s="455"/>
      <c r="N58" s="455"/>
    </row>
    <row r="59" spans="1:26" ht="28.15" customHeight="1" thickBot="1" x14ac:dyDescent="0.3"/>
    <row r="60" spans="1:26" ht="27" thickBot="1" x14ac:dyDescent="0.3">
      <c r="B60" s="456" t="s">
        <v>66</v>
      </c>
      <c r="C60" s="456"/>
      <c r="D60" s="456"/>
      <c r="E60" s="456"/>
      <c r="F60" s="456"/>
      <c r="G60" s="456"/>
      <c r="H60" s="456"/>
      <c r="I60" s="456"/>
      <c r="J60" s="456"/>
      <c r="K60" s="456"/>
      <c r="L60" s="456"/>
      <c r="M60" s="456"/>
      <c r="N60" s="456"/>
    </row>
    <row r="63" spans="1:26" ht="109.5" customHeight="1" x14ac:dyDescent="0.25">
      <c r="B63" s="108" t="s">
        <v>108</v>
      </c>
      <c r="C63" s="68" t="s">
        <v>2</v>
      </c>
      <c r="D63" s="68" t="s">
        <v>68</v>
      </c>
      <c r="E63" s="68" t="s">
        <v>67</v>
      </c>
      <c r="F63" s="68" t="s">
        <v>69</v>
      </c>
      <c r="G63" s="68" t="s">
        <v>70</v>
      </c>
      <c r="H63" s="68" t="s">
        <v>71</v>
      </c>
      <c r="I63" s="68" t="s">
        <v>72</v>
      </c>
      <c r="J63" s="68" t="s">
        <v>73</v>
      </c>
      <c r="K63" s="68" t="s">
        <v>74</v>
      </c>
      <c r="L63" s="68" t="s">
        <v>75</v>
      </c>
      <c r="M63" s="84" t="s">
        <v>76</v>
      </c>
      <c r="N63" s="84" t="s">
        <v>77</v>
      </c>
      <c r="O63" s="452" t="s">
        <v>3</v>
      </c>
      <c r="P63" s="454"/>
      <c r="Q63" s="68" t="s">
        <v>18</v>
      </c>
    </row>
    <row r="64" spans="1:26" x14ac:dyDescent="0.25">
      <c r="B64" s="243" t="s">
        <v>713</v>
      </c>
      <c r="C64" s="191" t="s">
        <v>114</v>
      </c>
      <c r="D64" s="144" t="s">
        <v>1156</v>
      </c>
      <c r="E64" s="4">
        <v>130</v>
      </c>
      <c r="F64" s="201"/>
      <c r="G64" s="4" t="s">
        <v>95</v>
      </c>
      <c r="H64" s="4"/>
      <c r="I64" s="4"/>
      <c r="J64" s="4" t="s">
        <v>95</v>
      </c>
      <c r="K64" s="193" t="s">
        <v>95</v>
      </c>
      <c r="L64" s="193" t="s">
        <v>95</v>
      </c>
      <c r="M64" s="193" t="s">
        <v>95</v>
      </c>
      <c r="N64" s="193"/>
      <c r="O64" s="457"/>
      <c r="P64" s="458"/>
      <c r="Q64" s="193" t="s">
        <v>95</v>
      </c>
    </row>
    <row r="65" spans="2:17" x14ac:dyDescent="0.25">
      <c r="B65" s="3"/>
      <c r="C65" s="191"/>
      <c r="D65" s="4"/>
      <c r="E65" s="4"/>
      <c r="F65" s="4"/>
      <c r="G65" s="4"/>
      <c r="H65" s="4"/>
      <c r="I65" s="4"/>
      <c r="J65" s="4"/>
      <c r="K65" s="193"/>
      <c r="L65" s="193"/>
      <c r="M65" s="193"/>
      <c r="N65" s="193"/>
      <c r="O65" s="457"/>
      <c r="P65" s="458"/>
      <c r="Q65" s="193"/>
    </row>
    <row r="66" spans="2:17" x14ac:dyDescent="0.25">
      <c r="B66" s="3"/>
      <c r="C66" s="191"/>
      <c r="D66" s="4"/>
      <c r="E66" s="4"/>
      <c r="F66" s="4"/>
      <c r="G66" s="4"/>
      <c r="H66" s="4"/>
      <c r="I66" s="4"/>
      <c r="J66" s="4"/>
      <c r="K66" s="193"/>
      <c r="L66" s="193"/>
      <c r="M66" s="193"/>
      <c r="N66" s="193"/>
      <c r="O66" s="457"/>
      <c r="P66" s="458"/>
      <c r="Q66" s="193"/>
    </row>
    <row r="67" spans="2:17" x14ac:dyDescent="0.25">
      <c r="B67" s="3"/>
      <c r="C67" s="3"/>
      <c r="D67" s="5"/>
      <c r="E67" s="5"/>
      <c r="F67" s="4"/>
      <c r="G67" s="4"/>
      <c r="H67" s="4"/>
      <c r="I67" s="85"/>
      <c r="J67" s="85"/>
      <c r="K67" s="109"/>
      <c r="L67" s="109"/>
      <c r="M67" s="109"/>
      <c r="N67" s="109"/>
      <c r="O67" s="457"/>
      <c r="P67" s="458"/>
      <c r="Q67" s="109"/>
    </row>
    <row r="68" spans="2:17" x14ac:dyDescent="0.25">
      <c r="B68" s="3"/>
      <c r="C68" s="3"/>
      <c r="D68" s="5"/>
      <c r="E68" s="5"/>
      <c r="F68" s="4"/>
      <c r="G68" s="4"/>
      <c r="H68" s="4"/>
      <c r="I68" s="85"/>
      <c r="J68" s="85"/>
      <c r="K68" s="109"/>
      <c r="L68" s="109"/>
      <c r="M68" s="109"/>
      <c r="N68" s="109"/>
      <c r="O68" s="457"/>
      <c r="P68" s="458"/>
      <c r="Q68" s="109"/>
    </row>
    <row r="69" spans="2:17" x14ac:dyDescent="0.25">
      <c r="B69" s="3"/>
      <c r="C69" s="3"/>
      <c r="D69" s="5"/>
      <c r="E69" s="5"/>
      <c r="F69" s="4"/>
      <c r="G69" s="4"/>
      <c r="H69" s="4"/>
      <c r="I69" s="85"/>
      <c r="J69" s="85"/>
      <c r="K69" s="109"/>
      <c r="L69" s="109"/>
      <c r="M69" s="109"/>
      <c r="N69" s="109"/>
      <c r="O69" s="457"/>
      <c r="P69" s="458"/>
      <c r="Q69" s="109"/>
    </row>
    <row r="70" spans="2:17" x14ac:dyDescent="0.25">
      <c r="B70" s="109"/>
      <c r="C70" s="109"/>
      <c r="D70" s="109"/>
      <c r="E70" s="109"/>
      <c r="F70" s="109"/>
      <c r="G70" s="109"/>
      <c r="H70" s="109"/>
      <c r="I70" s="109"/>
      <c r="J70" s="109"/>
      <c r="K70" s="109"/>
      <c r="L70" s="109"/>
      <c r="M70" s="109"/>
      <c r="N70" s="109"/>
      <c r="O70" s="457"/>
      <c r="P70" s="458"/>
      <c r="Q70" s="109"/>
    </row>
    <row r="71" spans="2:17" x14ac:dyDescent="0.25">
      <c r="B71" s="9" t="s">
        <v>1</v>
      </c>
    </row>
    <row r="72" spans="2:17" x14ac:dyDescent="0.25">
      <c r="B72" s="9" t="s">
        <v>37</v>
      </c>
    </row>
    <row r="73" spans="2:17" x14ac:dyDescent="0.25">
      <c r="B73" s="9" t="s">
        <v>60</v>
      </c>
    </row>
    <row r="75" spans="2:17" ht="15.75" thickBot="1" x14ac:dyDescent="0.3"/>
    <row r="76" spans="2:17" ht="27" thickBot="1" x14ac:dyDescent="0.3">
      <c r="B76" s="449" t="s">
        <v>38</v>
      </c>
      <c r="C76" s="450"/>
      <c r="D76" s="450"/>
      <c r="E76" s="450"/>
      <c r="F76" s="450"/>
      <c r="G76" s="450"/>
      <c r="H76" s="450"/>
      <c r="I76" s="450"/>
      <c r="J76" s="450"/>
      <c r="K76" s="450"/>
      <c r="L76" s="450"/>
      <c r="M76" s="450"/>
      <c r="N76" s="451"/>
    </row>
    <row r="81" spans="2:17" ht="76.5" customHeight="1" x14ac:dyDescent="0.25">
      <c r="B81" s="108" t="s">
        <v>0</v>
      </c>
      <c r="C81" s="108" t="s">
        <v>39</v>
      </c>
      <c r="D81" s="108" t="s">
        <v>40</v>
      </c>
      <c r="E81" s="108" t="s">
        <v>78</v>
      </c>
      <c r="F81" s="108" t="s">
        <v>80</v>
      </c>
      <c r="G81" s="108" t="s">
        <v>81</v>
      </c>
      <c r="H81" s="108" t="s">
        <v>82</v>
      </c>
      <c r="I81" s="108" t="s">
        <v>79</v>
      </c>
      <c r="J81" s="452" t="s">
        <v>83</v>
      </c>
      <c r="K81" s="453"/>
      <c r="L81" s="454"/>
      <c r="M81" s="108" t="s">
        <v>84</v>
      </c>
      <c r="N81" s="108" t="s">
        <v>41</v>
      </c>
      <c r="O81" s="108" t="s">
        <v>42</v>
      </c>
      <c r="P81" s="452" t="s">
        <v>3</v>
      </c>
      <c r="Q81" s="454"/>
    </row>
    <row r="82" spans="2:17" ht="60.75" customHeight="1" x14ac:dyDescent="0.25">
      <c r="B82" s="190" t="s">
        <v>160</v>
      </c>
      <c r="C82" s="190" t="s">
        <v>603</v>
      </c>
      <c r="D82" s="69" t="s">
        <v>1157</v>
      </c>
      <c r="E82" s="69">
        <v>32824689</v>
      </c>
      <c r="F82" s="69" t="s">
        <v>1158</v>
      </c>
      <c r="G82" s="69" t="s">
        <v>933</v>
      </c>
      <c r="H82" s="138">
        <v>40953</v>
      </c>
      <c r="I82" s="5"/>
      <c r="J82" s="69" t="s">
        <v>1147</v>
      </c>
      <c r="K82" s="86" t="s">
        <v>1159</v>
      </c>
      <c r="L82" s="69" t="s">
        <v>1160</v>
      </c>
      <c r="M82" s="109" t="s">
        <v>95</v>
      </c>
      <c r="N82" s="109" t="s">
        <v>95</v>
      </c>
      <c r="O82" s="109" t="s">
        <v>95</v>
      </c>
      <c r="P82" s="463"/>
      <c r="Q82" s="463"/>
    </row>
    <row r="83" spans="2:17" ht="80.25" customHeight="1" x14ac:dyDescent="0.25">
      <c r="B83" s="190" t="s">
        <v>220</v>
      </c>
      <c r="C83" s="190" t="s">
        <v>603</v>
      </c>
      <c r="D83" s="3" t="s">
        <v>1161</v>
      </c>
      <c r="E83" s="3">
        <v>1129519678</v>
      </c>
      <c r="F83" s="3" t="s">
        <v>192</v>
      </c>
      <c r="G83" s="3" t="s">
        <v>1162</v>
      </c>
      <c r="H83" s="125">
        <v>41544</v>
      </c>
      <c r="I83" s="5"/>
      <c r="J83" s="69" t="s">
        <v>1147</v>
      </c>
      <c r="K83" s="86" t="s">
        <v>1163</v>
      </c>
      <c r="L83" s="69" t="s">
        <v>569</v>
      </c>
      <c r="M83" s="109" t="s">
        <v>95</v>
      </c>
      <c r="N83" s="109" t="s">
        <v>95</v>
      </c>
      <c r="O83" s="109" t="s">
        <v>95</v>
      </c>
      <c r="P83" s="463"/>
      <c r="Q83" s="463"/>
    </row>
    <row r="85" spans="2:17" ht="15.75" thickBot="1" x14ac:dyDescent="0.3"/>
    <row r="86" spans="2:17" ht="27" thickBot="1" x14ac:dyDescent="0.3">
      <c r="B86" s="449" t="s">
        <v>44</v>
      </c>
      <c r="C86" s="450"/>
      <c r="D86" s="450"/>
      <c r="E86" s="450"/>
      <c r="F86" s="450"/>
      <c r="G86" s="450"/>
      <c r="H86" s="450"/>
      <c r="I86" s="450"/>
      <c r="J86" s="450"/>
      <c r="K86" s="450"/>
      <c r="L86" s="450"/>
      <c r="M86" s="450"/>
      <c r="N86" s="451"/>
    </row>
    <row r="89" spans="2:17" ht="46.15" customHeight="1" x14ac:dyDescent="0.25">
      <c r="B89" s="68" t="s">
        <v>33</v>
      </c>
      <c r="C89" s="68" t="s">
        <v>45</v>
      </c>
      <c r="D89" s="452" t="s">
        <v>3</v>
      </c>
      <c r="E89" s="454"/>
    </row>
    <row r="90" spans="2:17" ht="46.9" customHeight="1" x14ac:dyDescent="0.25">
      <c r="B90" s="69" t="s">
        <v>85</v>
      </c>
      <c r="C90" s="109" t="s">
        <v>95</v>
      </c>
      <c r="D90" s="463"/>
      <c r="E90" s="463"/>
    </row>
    <row r="93" spans="2:17" ht="26.25" x14ac:dyDescent="0.25">
      <c r="B93" s="437" t="s">
        <v>62</v>
      </c>
      <c r="C93" s="438"/>
      <c r="D93" s="438"/>
      <c r="E93" s="438"/>
      <c r="F93" s="438"/>
      <c r="G93" s="438"/>
      <c r="H93" s="438"/>
      <c r="I93" s="438"/>
      <c r="J93" s="438"/>
      <c r="K93" s="438"/>
      <c r="L93" s="438"/>
      <c r="M93" s="438"/>
      <c r="N93" s="438"/>
      <c r="O93" s="438"/>
      <c r="P93" s="438"/>
    </row>
    <row r="95" spans="2:17" ht="15.75" thickBot="1" x14ac:dyDescent="0.3"/>
    <row r="96" spans="2:17" ht="27" thickBot="1" x14ac:dyDescent="0.3">
      <c r="B96" s="449" t="s">
        <v>52</v>
      </c>
      <c r="C96" s="450"/>
      <c r="D96" s="450"/>
      <c r="E96" s="450"/>
      <c r="F96" s="450"/>
      <c r="G96" s="450"/>
      <c r="H96" s="450"/>
      <c r="I96" s="450"/>
      <c r="J96" s="450"/>
      <c r="K96" s="450"/>
      <c r="L96" s="450"/>
      <c r="M96" s="450"/>
      <c r="N96" s="451"/>
    </row>
    <row r="98" spans="1:26" ht="15.75" thickBot="1" x14ac:dyDescent="0.3">
      <c r="M98" s="65"/>
      <c r="N98" s="65"/>
    </row>
    <row r="99" spans="1:26" s="95" customFormat="1" ht="109.5" customHeight="1" x14ac:dyDescent="0.25">
      <c r="B99" s="106" t="s">
        <v>104</v>
      </c>
      <c r="C99" s="106" t="s">
        <v>105</v>
      </c>
      <c r="D99" s="106" t="s">
        <v>106</v>
      </c>
      <c r="E99" s="106" t="s">
        <v>43</v>
      </c>
      <c r="F99" s="106" t="s">
        <v>22</v>
      </c>
      <c r="G99" s="106" t="s">
        <v>65</v>
      </c>
      <c r="H99" s="106" t="s">
        <v>17</v>
      </c>
      <c r="I99" s="106" t="s">
        <v>10</v>
      </c>
      <c r="J99" s="106" t="s">
        <v>31</v>
      </c>
      <c r="K99" s="106" t="s">
        <v>59</v>
      </c>
      <c r="L99" s="106" t="s">
        <v>20</v>
      </c>
      <c r="M99" s="91" t="s">
        <v>26</v>
      </c>
      <c r="N99" s="106" t="s">
        <v>107</v>
      </c>
      <c r="O99" s="106" t="s">
        <v>36</v>
      </c>
      <c r="P99" s="107" t="s">
        <v>11</v>
      </c>
      <c r="Q99" s="107" t="s">
        <v>19</v>
      </c>
    </row>
    <row r="100" spans="1:26" s="101" customFormat="1" ht="45" x14ac:dyDescent="0.25">
      <c r="A100" s="47"/>
      <c r="B100" s="50" t="s">
        <v>1149</v>
      </c>
      <c r="C100" s="103" t="s">
        <v>1149</v>
      </c>
      <c r="D100" s="102" t="s">
        <v>189</v>
      </c>
      <c r="E100" s="97" t="s">
        <v>1164</v>
      </c>
      <c r="F100" s="98" t="s">
        <v>23</v>
      </c>
      <c r="G100" s="98"/>
      <c r="H100" s="105">
        <v>40934</v>
      </c>
      <c r="I100" s="105">
        <v>41273</v>
      </c>
      <c r="J100" s="99" t="s">
        <v>96</v>
      </c>
      <c r="K100" s="155">
        <v>11.4</v>
      </c>
      <c r="L100" s="256"/>
      <c r="M100" s="124">
        <v>572</v>
      </c>
      <c r="N100" s="90"/>
      <c r="O100" s="27"/>
      <c r="P100" s="27"/>
      <c r="Q100" s="116" t="s">
        <v>1151</v>
      </c>
      <c r="R100" s="100"/>
      <c r="S100" s="100"/>
      <c r="T100" s="100"/>
      <c r="U100" s="100"/>
      <c r="V100" s="100"/>
      <c r="W100" s="100"/>
      <c r="X100" s="100"/>
      <c r="Y100" s="100"/>
      <c r="Z100" s="100"/>
    </row>
    <row r="101" spans="1:26" s="101" customFormat="1" ht="45" x14ac:dyDescent="0.25">
      <c r="A101" s="47"/>
      <c r="B101" s="50" t="s">
        <v>1149</v>
      </c>
      <c r="C101" s="103" t="s">
        <v>1149</v>
      </c>
      <c r="D101" s="102" t="s">
        <v>189</v>
      </c>
      <c r="E101" s="97" t="s">
        <v>1165</v>
      </c>
      <c r="F101" s="98" t="s">
        <v>23</v>
      </c>
      <c r="G101" s="98"/>
      <c r="H101" s="105">
        <v>40932</v>
      </c>
      <c r="I101" s="105">
        <v>41273</v>
      </c>
      <c r="J101" s="99" t="s">
        <v>96</v>
      </c>
      <c r="K101" s="90">
        <v>11.06</v>
      </c>
      <c r="L101" s="155"/>
      <c r="M101" s="124">
        <v>169</v>
      </c>
      <c r="N101" s="90"/>
      <c r="O101" s="27"/>
      <c r="P101" s="27"/>
      <c r="Q101" s="116" t="s">
        <v>1151</v>
      </c>
      <c r="R101" s="100"/>
      <c r="S101" s="100"/>
      <c r="T101" s="100"/>
      <c r="U101" s="100"/>
      <c r="V101" s="100"/>
      <c r="W101" s="100"/>
      <c r="X101" s="100"/>
      <c r="Y101" s="100"/>
      <c r="Z101" s="100"/>
    </row>
    <row r="102" spans="1:26" s="101" customFormat="1" x14ac:dyDescent="0.25">
      <c r="A102" s="47"/>
      <c r="B102" s="50"/>
      <c r="C102" s="103"/>
      <c r="D102" s="102"/>
      <c r="E102" s="97"/>
      <c r="F102" s="98"/>
      <c r="G102" s="98"/>
      <c r="H102" s="105"/>
      <c r="I102" s="105"/>
      <c r="J102" s="99"/>
      <c r="K102" s="90"/>
      <c r="L102" s="99"/>
      <c r="M102" s="124"/>
      <c r="N102" s="90"/>
      <c r="O102" s="27"/>
      <c r="P102" s="27"/>
      <c r="Q102" s="116"/>
      <c r="R102" s="100"/>
      <c r="S102" s="100"/>
      <c r="T102" s="100"/>
      <c r="U102" s="100"/>
      <c r="V102" s="100"/>
      <c r="W102" s="100"/>
      <c r="X102" s="100"/>
      <c r="Y102" s="100"/>
      <c r="Z102" s="100"/>
    </row>
    <row r="103" spans="1:26" s="101" customFormat="1" x14ac:dyDescent="0.25">
      <c r="A103" s="47"/>
      <c r="B103" s="50"/>
      <c r="C103" s="103"/>
      <c r="D103" s="102"/>
      <c r="E103" s="97"/>
      <c r="F103" s="98"/>
      <c r="G103" s="98"/>
      <c r="H103" s="105"/>
      <c r="I103" s="105"/>
      <c r="J103" s="99"/>
      <c r="K103" s="90"/>
      <c r="L103" s="99"/>
      <c r="M103" s="90"/>
      <c r="N103" s="90"/>
      <c r="O103" s="27"/>
      <c r="P103" s="27"/>
      <c r="Q103" s="116"/>
      <c r="R103" s="100"/>
      <c r="S103" s="100"/>
      <c r="T103" s="100"/>
      <c r="U103" s="100"/>
      <c r="V103" s="100"/>
      <c r="W103" s="100"/>
      <c r="X103" s="100"/>
      <c r="Y103" s="100"/>
      <c r="Z103" s="100"/>
    </row>
    <row r="104" spans="1:26" s="101" customFormat="1" x14ac:dyDescent="0.25">
      <c r="A104" s="47"/>
      <c r="B104" s="50"/>
      <c r="C104" s="103"/>
      <c r="D104" s="102"/>
      <c r="E104" s="97"/>
      <c r="F104" s="98"/>
      <c r="G104" s="98"/>
      <c r="H104" s="105"/>
      <c r="I104" s="105"/>
      <c r="J104" s="99"/>
      <c r="K104" s="90"/>
      <c r="L104" s="90"/>
      <c r="M104" s="90"/>
      <c r="N104" s="90"/>
      <c r="O104" s="27"/>
      <c r="P104" s="27"/>
      <c r="Q104" s="116"/>
      <c r="R104" s="100"/>
      <c r="S104" s="100"/>
      <c r="T104" s="100"/>
      <c r="U104" s="100"/>
      <c r="V104" s="100"/>
      <c r="W104" s="100"/>
      <c r="X104" s="100"/>
      <c r="Y104" s="100"/>
      <c r="Z104" s="100"/>
    </row>
    <row r="105" spans="1:26" s="101" customFormat="1" x14ac:dyDescent="0.25">
      <c r="A105" s="47"/>
      <c r="B105" s="102"/>
      <c r="C105" s="103"/>
      <c r="D105" s="102"/>
      <c r="E105" s="97"/>
      <c r="F105" s="98"/>
      <c r="G105" s="98"/>
      <c r="H105" s="98"/>
      <c r="I105" s="99"/>
      <c r="J105" s="99"/>
      <c r="K105" s="99"/>
      <c r="L105" s="99"/>
      <c r="M105" s="90"/>
      <c r="N105" s="90"/>
      <c r="O105" s="27"/>
      <c r="P105" s="27"/>
      <c r="Q105" s="116"/>
      <c r="R105" s="100"/>
      <c r="S105" s="100"/>
      <c r="T105" s="100"/>
      <c r="U105" s="100"/>
      <c r="V105" s="100"/>
      <c r="W105" s="100"/>
      <c r="X105" s="100"/>
      <c r="Y105" s="100"/>
      <c r="Z105" s="100"/>
    </row>
    <row r="106" spans="1:26" s="101" customFormat="1" x14ac:dyDescent="0.25">
      <c r="A106" s="47"/>
      <c r="B106" s="102"/>
      <c r="C106" s="103"/>
      <c r="D106" s="102"/>
      <c r="E106" s="97"/>
      <c r="F106" s="98"/>
      <c r="G106" s="98"/>
      <c r="H106" s="98"/>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c r="B108" s="50" t="s">
        <v>16</v>
      </c>
      <c r="C108" s="103"/>
      <c r="D108" s="102"/>
      <c r="E108" s="97"/>
      <c r="F108" s="98"/>
      <c r="G108" s="98"/>
      <c r="H108" s="98"/>
      <c r="I108" s="99"/>
      <c r="J108" s="99"/>
      <c r="K108" s="104">
        <f t="shared" ref="K108:N108" si="0">SUM(K100:K107)</f>
        <v>22.46</v>
      </c>
      <c r="L108" s="104">
        <f t="shared" si="0"/>
        <v>0</v>
      </c>
      <c r="M108" s="114">
        <f t="shared" si="0"/>
        <v>741</v>
      </c>
      <c r="N108" s="104">
        <f t="shared" si="0"/>
        <v>0</v>
      </c>
      <c r="O108" s="27"/>
      <c r="P108" s="27"/>
      <c r="Q108" s="117"/>
    </row>
    <row r="109" spans="1:26" x14ac:dyDescent="0.25">
      <c r="B109" s="30"/>
      <c r="C109" s="30"/>
      <c r="D109" s="30"/>
      <c r="E109" s="31"/>
      <c r="F109" s="30"/>
      <c r="G109" s="30"/>
      <c r="H109" s="30"/>
      <c r="I109" s="30"/>
      <c r="J109" s="30"/>
      <c r="K109" s="30"/>
      <c r="L109" s="30"/>
      <c r="M109" s="30"/>
      <c r="N109" s="30"/>
      <c r="O109" s="30"/>
      <c r="P109" s="30"/>
    </row>
    <row r="110" spans="1:26" ht="18.75" x14ac:dyDescent="0.25">
      <c r="B110" s="59" t="s">
        <v>32</v>
      </c>
      <c r="C110" s="73">
        <f>+K108</f>
        <v>22.46</v>
      </c>
      <c r="H110" s="32"/>
      <c r="I110" s="32"/>
      <c r="J110" s="32"/>
      <c r="K110" s="32"/>
      <c r="L110" s="32"/>
      <c r="M110" s="32"/>
      <c r="N110" s="30"/>
      <c r="O110" s="30"/>
      <c r="P110" s="30"/>
    </row>
    <row r="112" spans="1:26" ht="45.75" customHeight="1" thickBot="1" x14ac:dyDescent="0.3">
      <c r="B112" s="110"/>
    </row>
    <row r="113" spans="2:17" ht="37.15" customHeight="1" thickBot="1" x14ac:dyDescent="0.3">
      <c r="B113" s="76" t="s">
        <v>47</v>
      </c>
      <c r="C113" s="77" t="s">
        <v>48</v>
      </c>
      <c r="D113" s="76" t="s">
        <v>49</v>
      </c>
      <c r="E113" s="77" t="s">
        <v>53</v>
      </c>
    </row>
    <row r="114" spans="2:17" ht="41.45" customHeight="1" x14ac:dyDescent="0.25">
      <c r="B114" s="67" t="s">
        <v>86</v>
      </c>
      <c r="C114" s="70">
        <v>20</v>
      </c>
      <c r="D114" s="70"/>
      <c r="E114" s="467">
        <f>+D114+D115+D116</f>
        <v>40</v>
      </c>
    </row>
    <row r="115" spans="2:17" x14ac:dyDescent="0.25">
      <c r="B115" s="67" t="s">
        <v>87</v>
      </c>
      <c r="C115" s="200">
        <v>30</v>
      </c>
      <c r="D115" s="193"/>
      <c r="E115" s="468"/>
    </row>
    <row r="116" spans="2:17" ht="15.75" thickBot="1" x14ac:dyDescent="0.3">
      <c r="B116" s="67" t="s">
        <v>88</v>
      </c>
      <c r="C116" s="72">
        <v>40</v>
      </c>
      <c r="D116" s="72">
        <v>40</v>
      </c>
      <c r="E116" s="469"/>
    </row>
    <row r="118" spans="2:17" ht="15.75" thickBot="1" x14ac:dyDescent="0.3"/>
    <row r="119" spans="2:17" ht="27" thickBot="1" x14ac:dyDescent="0.3">
      <c r="B119" s="449" t="s">
        <v>50</v>
      </c>
      <c r="C119" s="450"/>
      <c r="D119" s="450"/>
      <c r="E119" s="450"/>
      <c r="F119" s="450"/>
      <c r="G119" s="450"/>
      <c r="H119" s="450"/>
      <c r="I119" s="450"/>
      <c r="J119" s="450"/>
      <c r="K119" s="450"/>
      <c r="L119" s="450"/>
      <c r="M119" s="450"/>
      <c r="N119" s="451"/>
    </row>
    <row r="121" spans="2:17" ht="76.5" customHeight="1" x14ac:dyDescent="0.25">
      <c r="B121" s="108" t="s">
        <v>0</v>
      </c>
      <c r="C121" s="108" t="s">
        <v>39</v>
      </c>
      <c r="D121" s="108" t="s">
        <v>40</v>
      </c>
      <c r="E121" s="108" t="s">
        <v>78</v>
      </c>
      <c r="F121" s="108" t="s">
        <v>80</v>
      </c>
      <c r="G121" s="108" t="s">
        <v>81</v>
      </c>
      <c r="H121" s="108" t="s">
        <v>82</v>
      </c>
      <c r="I121" s="108" t="s">
        <v>79</v>
      </c>
      <c r="J121" s="452" t="s">
        <v>83</v>
      </c>
      <c r="K121" s="453"/>
      <c r="L121" s="454"/>
      <c r="M121" s="108" t="s">
        <v>84</v>
      </c>
      <c r="N121" s="108" t="s">
        <v>41</v>
      </c>
      <c r="O121" s="108" t="s">
        <v>42</v>
      </c>
      <c r="P121" s="452" t="s">
        <v>3</v>
      </c>
      <c r="Q121" s="454"/>
    </row>
    <row r="122" spans="2:17" ht="60.75" customHeight="1" x14ac:dyDescent="0.25">
      <c r="B122" s="190" t="s">
        <v>510</v>
      </c>
      <c r="C122" s="190" t="s">
        <v>1166</v>
      </c>
      <c r="D122" s="69" t="s">
        <v>1167</v>
      </c>
      <c r="E122" s="3">
        <v>32660157</v>
      </c>
      <c r="F122" s="69" t="s">
        <v>1168</v>
      </c>
      <c r="G122" s="69" t="s">
        <v>1169</v>
      </c>
      <c r="H122" s="125">
        <v>31685</v>
      </c>
      <c r="I122" s="5"/>
      <c r="J122" s="69" t="s">
        <v>1170</v>
      </c>
      <c r="K122" s="86" t="s">
        <v>1171</v>
      </c>
      <c r="L122" s="69" t="s">
        <v>1172</v>
      </c>
      <c r="M122" s="109" t="s">
        <v>95</v>
      </c>
      <c r="N122" s="109" t="s">
        <v>95</v>
      </c>
      <c r="O122" s="109" t="s">
        <v>95</v>
      </c>
      <c r="P122" s="463"/>
      <c r="Q122" s="463"/>
    </row>
    <row r="123" spans="2:17" ht="156" customHeight="1" x14ac:dyDescent="0.25">
      <c r="B123" s="190" t="s">
        <v>92</v>
      </c>
      <c r="C123" s="190" t="s">
        <v>1166</v>
      </c>
      <c r="D123" s="69" t="s">
        <v>1173</v>
      </c>
      <c r="E123" s="3">
        <v>32687398</v>
      </c>
      <c r="F123" s="69" t="s">
        <v>1174</v>
      </c>
      <c r="G123" s="69" t="s">
        <v>1169</v>
      </c>
      <c r="H123" s="125">
        <v>39578</v>
      </c>
      <c r="I123" s="5"/>
      <c r="J123" s="69" t="s">
        <v>1175</v>
      </c>
      <c r="K123" s="86" t="s">
        <v>1176</v>
      </c>
      <c r="L123" s="69" t="s">
        <v>559</v>
      </c>
      <c r="M123" s="109" t="s">
        <v>95</v>
      </c>
      <c r="N123" s="109" t="s">
        <v>95</v>
      </c>
      <c r="O123" s="109" t="s">
        <v>95</v>
      </c>
      <c r="P123" s="463"/>
      <c r="Q123" s="463"/>
    </row>
    <row r="124" spans="2:17" ht="48" customHeight="1" x14ac:dyDescent="0.25">
      <c r="B124" s="190" t="s">
        <v>93</v>
      </c>
      <c r="C124" s="190" t="s">
        <v>1166</v>
      </c>
      <c r="D124" s="69" t="s">
        <v>1177</v>
      </c>
      <c r="E124" s="3">
        <v>8565112</v>
      </c>
      <c r="F124" s="69" t="s">
        <v>1178</v>
      </c>
      <c r="G124" s="69" t="s">
        <v>1179</v>
      </c>
      <c r="H124" s="125">
        <v>38317</v>
      </c>
      <c r="I124" s="5"/>
      <c r="J124" s="69" t="s">
        <v>1180</v>
      </c>
      <c r="K124" s="164" t="s">
        <v>1181</v>
      </c>
      <c r="L124" s="69" t="s">
        <v>1182</v>
      </c>
      <c r="M124" s="109" t="s">
        <v>95</v>
      </c>
      <c r="N124" s="109" t="s">
        <v>95</v>
      </c>
      <c r="O124" s="109" t="s">
        <v>95</v>
      </c>
      <c r="P124" s="463"/>
      <c r="Q124" s="463"/>
    </row>
    <row r="127" spans="2:17" ht="15.75" thickBot="1" x14ac:dyDescent="0.3"/>
    <row r="128" spans="2:17" ht="54" customHeight="1" x14ac:dyDescent="0.25">
      <c r="B128" s="112" t="s">
        <v>33</v>
      </c>
      <c r="C128" s="112" t="s">
        <v>47</v>
      </c>
      <c r="D128" s="108" t="s">
        <v>48</v>
      </c>
      <c r="E128" s="112" t="s">
        <v>49</v>
      </c>
      <c r="F128" s="77" t="s">
        <v>54</v>
      </c>
      <c r="G128" s="82"/>
    </row>
    <row r="129" spans="2:7" ht="129" customHeight="1" x14ac:dyDescent="0.2">
      <c r="B129" s="470" t="s">
        <v>51</v>
      </c>
      <c r="C129" s="6" t="s">
        <v>89</v>
      </c>
      <c r="D129" s="193">
        <v>25</v>
      </c>
      <c r="E129" s="193">
        <v>25</v>
      </c>
      <c r="F129" s="471">
        <f>+E129+E130+E131</f>
        <v>60</v>
      </c>
      <c r="G129" s="83"/>
    </row>
    <row r="130" spans="2:7" ht="96" customHeight="1" x14ac:dyDescent="0.2">
      <c r="B130" s="470"/>
      <c r="C130" s="6" t="s">
        <v>90</v>
      </c>
      <c r="D130" s="197">
        <v>25</v>
      </c>
      <c r="E130" s="193">
        <v>25</v>
      </c>
      <c r="F130" s="472"/>
      <c r="G130" s="83"/>
    </row>
    <row r="131" spans="2:7" ht="69" customHeight="1" x14ac:dyDescent="0.2">
      <c r="B131" s="470"/>
      <c r="C131" s="6" t="s">
        <v>91</v>
      </c>
      <c r="D131" s="193">
        <v>10</v>
      </c>
      <c r="E131" s="193">
        <v>10</v>
      </c>
      <c r="F131" s="473"/>
      <c r="G131" s="83"/>
    </row>
    <row r="132" spans="2:7" x14ac:dyDescent="0.25">
      <c r="C132" s="92"/>
    </row>
    <row r="135" spans="2:7" x14ac:dyDescent="0.25">
      <c r="B135" s="110" t="s">
        <v>55</v>
      </c>
    </row>
    <row r="138" spans="2:7" x14ac:dyDescent="0.25">
      <c r="B138" s="113" t="s">
        <v>33</v>
      </c>
      <c r="C138" s="113" t="s">
        <v>56</v>
      </c>
      <c r="D138" s="112" t="s">
        <v>49</v>
      </c>
      <c r="E138" s="112" t="s">
        <v>16</v>
      </c>
    </row>
    <row r="139" spans="2:7" ht="28.5" x14ac:dyDescent="0.25">
      <c r="B139" s="93" t="s">
        <v>57</v>
      </c>
      <c r="C139" s="94">
        <v>40</v>
      </c>
      <c r="D139" s="193">
        <v>40</v>
      </c>
      <c r="E139" s="446">
        <v>100</v>
      </c>
    </row>
    <row r="140" spans="2:7" ht="42.75" x14ac:dyDescent="0.25">
      <c r="B140" s="93" t="s">
        <v>58</v>
      </c>
      <c r="C140" s="94">
        <v>60</v>
      </c>
      <c r="D140" s="193">
        <v>60</v>
      </c>
      <c r="E140" s="447"/>
    </row>
  </sheetData>
  <mergeCells count="44">
    <mergeCell ref="P123:Q123"/>
    <mergeCell ref="P124:Q124"/>
    <mergeCell ref="B129:B131"/>
    <mergeCell ref="F129:F131"/>
    <mergeCell ref="E139:E140"/>
    <mergeCell ref="P122:Q122"/>
    <mergeCell ref="P82:Q82"/>
    <mergeCell ref="P83:Q83"/>
    <mergeCell ref="B86:N86"/>
    <mergeCell ref="D89:E89"/>
    <mergeCell ref="D90:E90"/>
    <mergeCell ref="B93:P93"/>
    <mergeCell ref="B96:N96"/>
    <mergeCell ref="E114:E116"/>
    <mergeCell ref="B119:N119"/>
    <mergeCell ref="J121:L121"/>
    <mergeCell ref="P121:Q121"/>
    <mergeCell ref="J81:L81"/>
    <mergeCell ref="P81:Q81"/>
    <mergeCell ref="C58:N58"/>
    <mergeCell ref="B60:N60"/>
    <mergeCell ref="O63:P63"/>
    <mergeCell ref="O64:P64"/>
    <mergeCell ref="O65:P65"/>
    <mergeCell ref="O66:P66"/>
    <mergeCell ref="O67:P67"/>
    <mergeCell ref="O68:P68"/>
    <mergeCell ref="O69:P69"/>
    <mergeCell ref="O70:P70"/>
    <mergeCell ref="B76:N76"/>
    <mergeCell ref="B54:B55"/>
    <mergeCell ref="C54:C55"/>
    <mergeCell ref="D54:E54"/>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2983 A65479 IS65479 SO65479 ACK65479 AMG65479 AWC65479 BFY65479 BPU65479 BZQ65479 CJM65479 CTI65479 DDE65479 DNA65479 DWW65479 EGS65479 EQO65479 FAK65479 FKG65479 FUC65479 GDY65479 GNU65479 GXQ65479 HHM65479 HRI65479 IBE65479 ILA65479 IUW65479 JES65479 JOO65479 JYK65479 KIG65479 KSC65479 LBY65479 LLU65479 LVQ65479 MFM65479 MPI65479 MZE65479 NJA65479 NSW65479 OCS65479 OMO65479 OWK65479 PGG65479 PQC65479 PZY65479 QJU65479 QTQ65479 RDM65479 RNI65479 RXE65479 SHA65479 SQW65479 TAS65479 TKO65479 TUK65479 UEG65479 UOC65479 UXY65479 VHU65479 VRQ65479 WBM65479 WLI65479 WVE65479 A131015 IS131015 SO131015 ACK131015 AMG131015 AWC131015 BFY131015 BPU131015 BZQ131015 CJM131015 CTI131015 DDE131015 DNA131015 DWW131015 EGS131015 EQO131015 FAK131015 FKG131015 FUC131015 GDY131015 GNU131015 GXQ131015 HHM131015 HRI131015 IBE131015 ILA131015 IUW131015 JES131015 JOO131015 JYK131015 KIG131015 KSC131015 LBY131015 LLU131015 LVQ131015 MFM131015 MPI131015 MZE131015 NJA131015 NSW131015 OCS131015 OMO131015 OWK131015 PGG131015 PQC131015 PZY131015 QJU131015 QTQ131015 RDM131015 RNI131015 RXE131015 SHA131015 SQW131015 TAS131015 TKO131015 TUK131015 UEG131015 UOC131015 UXY131015 VHU131015 VRQ131015 WBM131015 WLI131015 WVE131015 A196551 IS196551 SO196551 ACK196551 AMG196551 AWC196551 BFY196551 BPU196551 BZQ196551 CJM196551 CTI196551 DDE196551 DNA196551 DWW196551 EGS196551 EQO196551 FAK196551 FKG196551 FUC196551 GDY196551 GNU196551 GXQ196551 HHM196551 HRI196551 IBE196551 ILA196551 IUW196551 JES196551 JOO196551 JYK196551 KIG196551 KSC196551 LBY196551 LLU196551 LVQ196551 MFM196551 MPI196551 MZE196551 NJA196551 NSW196551 OCS196551 OMO196551 OWK196551 PGG196551 PQC196551 PZY196551 QJU196551 QTQ196551 RDM196551 RNI196551 RXE196551 SHA196551 SQW196551 TAS196551 TKO196551 TUK196551 UEG196551 UOC196551 UXY196551 VHU196551 VRQ196551 WBM196551 WLI196551 WVE196551 A262087 IS262087 SO262087 ACK262087 AMG262087 AWC262087 BFY262087 BPU262087 BZQ262087 CJM262087 CTI262087 DDE262087 DNA262087 DWW262087 EGS262087 EQO262087 FAK262087 FKG262087 FUC262087 GDY262087 GNU262087 GXQ262087 HHM262087 HRI262087 IBE262087 ILA262087 IUW262087 JES262087 JOO262087 JYK262087 KIG262087 KSC262087 LBY262087 LLU262087 LVQ262087 MFM262087 MPI262087 MZE262087 NJA262087 NSW262087 OCS262087 OMO262087 OWK262087 PGG262087 PQC262087 PZY262087 QJU262087 QTQ262087 RDM262087 RNI262087 RXE262087 SHA262087 SQW262087 TAS262087 TKO262087 TUK262087 UEG262087 UOC262087 UXY262087 VHU262087 VRQ262087 WBM262087 WLI262087 WVE262087 A327623 IS327623 SO327623 ACK327623 AMG327623 AWC327623 BFY327623 BPU327623 BZQ327623 CJM327623 CTI327623 DDE327623 DNA327623 DWW327623 EGS327623 EQO327623 FAK327623 FKG327623 FUC327623 GDY327623 GNU327623 GXQ327623 HHM327623 HRI327623 IBE327623 ILA327623 IUW327623 JES327623 JOO327623 JYK327623 KIG327623 KSC327623 LBY327623 LLU327623 LVQ327623 MFM327623 MPI327623 MZE327623 NJA327623 NSW327623 OCS327623 OMO327623 OWK327623 PGG327623 PQC327623 PZY327623 QJU327623 QTQ327623 RDM327623 RNI327623 RXE327623 SHA327623 SQW327623 TAS327623 TKO327623 TUK327623 UEG327623 UOC327623 UXY327623 VHU327623 VRQ327623 WBM327623 WLI327623 WVE327623 A393159 IS393159 SO393159 ACK393159 AMG393159 AWC393159 BFY393159 BPU393159 BZQ393159 CJM393159 CTI393159 DDE393159 DNA393159 DWW393159 EGS393159 EQO393159 FAK393159 FKG393159 FUC393159 GDY393159 GNU393159 GXQ393159 HHM393159 HRI393159 IBE393159 ILA393159 IUW393159 JES393159 JOO393159 JYK393159 KIG393159 KSC393159 LBY393159 LLU393159 LVQ393159 MFM393159 MPI393159 MZE393159 NJA393159 NSW393159 OCS393159 OMO393159 OWK393159 PGG393159 PQC393159 PZY393159 QJU393159 QTQ393159 RDM393159 RNI393159 RXE393159 SHA393159 SQW393159 TAS393159 TKO393159 TUK393159 UEG393159 UOC393159 UXY393159 VHU393159 VRQ393159 WBM393159 WLI393159 WVE393159 A458695 IS458695 SO458695 ACK458695 AMG458695 AWC458695 BFY458695 BPU458695 BZQ458695 CJM458695 CTI458695 DDE458695 DNA458695 DWW458695 EGS458695 EQO458695 FAK458695 FKG458695 FUC458695 GDY458695 GNU458695 GXQ458695 HHM458695 HRI458695 IBE458695 ILA458695 IUW458695 JES458695 JOO458695 JYK458695 KIG458695 KSC458695 LBY458695 LLU458695 LVQ458695 MFM458695 MPI458695 MZE458695 NJA458695 NSW458695 OCS458695 OMO458695 OWK458695 PGG458695 PQC458695 PZY458695 QJU458695 QTQ458695 RDM458695 RNI458695 RXE458695 SHA458695 SQW458695 TAS458695 TKO458695 TUK458695 UEG458695 UOC458695 UXY458695 VHU458695 VRQ458695 WBM458695 WLI458695 WVE458695 A524231 IS524231 SO524231 ACK524231 AMG524231 AWC524231 BFY524231 BPU524231 BZQ524231 CJM524231 CTI524231 DDE524231 DNA524231 DWW524231 EGS524231 EQO524231 FAK524231 FKG524231 FUC524231 GDY524231 GNU524231 GXQ524231 HHM524231 HRI524231 IBE524231 ILA524231 IUW524231 JES524231 JOO524231 JYK524231 KIG524231 KSC524231 LBY524231 LLU524231 LVQ524231 MFM524231 MPI524231 MZE524231 NJA524231 NSW524231 OCS524231 OMO524231 OWK524231 PGG524231 PQC524231 PZY524231 QJU524231 QTQ524231 RDM524231 RNI524231 RXE524231 SHA524231 SQW524231 TAS524231 TKO524231 TUK524231 UEG524231 UOC524231 UXY524231 VHU524231 VRQ524231 WBM524231 WLI524231 WVE524231 A589767 IS589767 SO589767 ACK589767 AMG589767 AWC589767 BFY589767 BPU589767 BZQ589767 CJM589767 CTI589767 DDE589767 DNA589767 DWW589767 EGS589767 EQO589767 FAK589767 FKG589767 FUC589767 GDY589767 GNU589767 GXQ589767 HHM589767 HRI589767 IBE589767 ILA589767 IUW589767 JES589767 JOO589767 JYK589767 KIG589767 KSC589767 LBY589767 LLU589767 LVQ589767 MFM589767 MPI589767 MZE589767 NJA589767 NSW589767 OCS589767 OMO589767 OWK589767 PGG589767 PQC589767 PZY589767 QJU589767 QTQ589767 RDM589767 RNI589767 RXE589767 SHA589767 SQW589767 TAS589767 TKO589767 TUK589767 UEG589767 UOC589767 UXY589767 VHU589767 VRQ589767 WBM589767 WLI589767 WVE589767 A655303 IS655303 SO655303 ACK655303 AMG655303 AWC655303 BFY655303 BPU655303 BZQ655303 CJM655303 CTI655303 DDE655303 DNA655303 DWW655303 EGS655303 EQO655303 FAK655303 FKG655303 FUC655303 GDY655303 GNU655303 GXQ655303 HHM655303 HRI655303 IBE655303 ILA655303 IUW655303 JES655303 JOO655303 JYK655303 KIG655303 KSC655303 LBY655303 LLU655303 LVQ655303 MFM655303 MPI655303 MZE655303 NJA655303 NSW655303 OCS655303 OMO655303 OWK655303 PGG655303 PQC655303 PZY655303 QJU655303 QTQ655303 RDM655303 RNI655303 RXE655303 SHA655303 SQW655303 TAS655303 TKO655303 TUK655303 UEG655303 UOC655303 UXY655303 VHU655303 VRQ655303 WBM655303 WLI655303 WVE655303 A720839 IS720839 SO720839 ACK720839 AMG720839 AWC720839 BFY720839 BPU720839 BZQ720839 CJM720839 CTI720839 DDE720839 DNA720839 DWW720839 EGS720839 EQO720839 FAK720839 FKG720839 FUC720839 GDY720839 GNU720839 GXQ720839 HHM720839 HRI720839 IBE720839 ILA720839 IUW720839 JES720839 JOO720839 JYK720839 KIG720839 KSC720839 LBY720839 LLU720839 LVQ720839 MFM720839 MPI720839 MZE720839 NJA720839 NSW720839 OCS720839 OMO720839 OWK720839 PGG720839 PQC720839 PZY720839 QJU720839 QTQ720839 RDM720839 RNI720839 RXE720839 SHA720839 SQW720839 TAS720839 TKO720839 TUK720839 UEG720839 UOC720839 UXY720839 VHU720839 VRQ720839 WBM720839 WLI720839 WVE720839 A786375 IS786375 SO786375 ACK786375 AMG786375 AWC786375 BFY786375 BPU786375 BZQ786375 CJM786375 CTI786375 DDE786375 DNA786375 DWW786375 EGS786375 EQO786375 FAK786375 FKG786375 FUC786375 GDY786375 GNU786375 GXQ786375 HHM786375 HRI786375 IBE786375 ILA786375 IUW786375 JES786375 JOO786375 JYK786375 KIG786375 KSC786375 LBY786375 LLU786375 LVQ786375 MFM786375 MPI786375 MZE786375 NJA786375 NSW786375 OCS786375 OMO786375 OWK786375 PGG786375 PQC786375 PZY786375 QJU786375 QTQ786375 RDM786375 RNI786375 RXE786375 SHA786375 SQW786375 TAS786375 TKO786375 TUK786375 UEG786375 UOC786375 UXY786375 VHU786375 VRQ786375 WBM786375 WLI786375 WVE786375 A851911 IS851911 SO851911 ACK851911 AMG851911 AWC851911 BFY851911 BPU851911 BZQ851911 CJM851911 CTI851911 DDE851911 DNA851911 DWW851911 EGS851911 EQO851911 FAK851911 FKG851911 FUC851911 GDY851911 GNU851911 GXQ851911 HHM851911 HRI851911 IBE851911 ILA851911 IUW851911 JES851911 JOO851911 JYK851911 KIG851911 KSC851911 LBY851911 LLU851911 LVQ851911 MFM851911 MPI851911 MZE851911 NJA851911 NSW851911 OCS851911 OMO851911 OWK851911 PGG851911 PQC851911 PZY851911 QJU851911 QTQ851911 RDM851911 RNI851911 RXE851911 SHA851911 SQW851911 TAS851911 TKO851911 TUK851911 UEG851911 UOC851911 UXY851911 VHU851911 VRQ851911 WBM851911 WLI851911 WVE851911 A917447 IS917447 SO917447 ACK917447 AMG917447 AWC917447 BFY917447 BPU917447 BZQ917447 CJM917447 CTI917447 DDE917447 DNA917447 DWW917447 EGS917447 EQO917447 FAK917447 FKG917447 FUC917447 GDY917447 GNU917447 GXQ917447 HHM917447 HRI917447 IBE917447 ILA917447 IUW917447 JES917447 JOO917447 JYK917447 KIG917447 KSC917447 LBY917447 LLU917447 LVQ917447 MFM917447 MPI917447 MZE917447 NJA917447 NSW917447 OCS917447 OMO917447 OWK917447 PGG917447 PQC917447 PZY917447 QJU917447 QTQ917447 RDM917447 RNI917447 RXE917447 SHA917447 SQW917447 TAS917447 TKO917447 TUK917447 UEG917447 UOC917447 UXY917447 VHU917447 VRQ917447 WBM917447 WLI917447 WVE917447 A982983 IS982983 SO982983 ACK982983 AMG982983 AWC982983 BFY982983 BPU982983 BZQ982983 CJM982983 CTI982983 DDE982983 DNA982983 DWW982983 EGS982983 EQO982983 FAK982983 FKG982983 FUC982983 GDY982983 GNU982983 GXQ982983 HHM982983 HRI982983 IBE982983 ILA982983 IUW982983 JES982983 JOO982983 JYK982983 KIG982983 KSC982983 LBY982983 LLU982983 LVQ982983 MFM982983 MPI982983 MZE982983 NJA982983 NSW982983 OCS982983 OMO982983 OWK982983 PGG982983 PQC982983 PZY982983 QJU982983 QTQ982983 RDM982983 RNI982983 RXE982983 SHA982983 SQW982983 TAS982983 TKO982983 TUK982983 UEG982983 UOC982983 UXY982983 VHU982983 VRQ982983 WBM982983 WLI98298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2983 WLL982983 C65479 IV65479 SR65479 ACN65479 AMJ65479 AWF65479 BGB65479 BPX65479 BZT65479 CJP65479 CTL65479 DDH65479 DND65479 DWZ65479 EGV65479 EQR65479 FAN65479 FKJ65479 FUF65479 GEB65479 GNX65479 GXT65479 HHP65479 HRL65479 IBH65479 ILD65479 IUZ65479 JEV65479 JOR65479 JYN65479 KIJ65479 KSF65479 LCB65479 LLX65479 LVT65479 MFP65479 MPL65479 MZH65479 NJD65479 NSZ65479 OCV65479 OMR65479 OWN65479 PGJ65479 PQF65479 QAB65479 QJX65479 QTT65479 RDP65479 RNL65479 RXH65479 SHD65479 SQZ65479 TAV65479 TKR65479 TUN65479 UEJ65479 UOF65479 UYB65479 VHX65479 VRT65479 WBP65479 WLL65479 WVH65479 C131015 IV131015 SR131015 ACN131015 AMJ131015 AWF131015 BGB131015 BPX131015 BZT131015 CJP131015 CTL131015 DDH131015 DND131015 DWZ131015 EGV131015 EQR131015 FAN131015 FKJ131015 FUF131015 GEB131015 GNX131015 GXT131015 HHP131015 HRL131015 IBH131015 ILD131015 IUZ131015 JEV131015 JOR131015 JYN131015 KIJ131015 KSF131015 LCB131015 LLX131015 LVT131015 MFP131015 MPL131015 MZH131015 NJD131015 NSZ131015 OCV131015 OMR131015 OWN131015 PGJ131015 PQF131015 QAB131015 QJX131015 QTT131015 RDP131015 RNL131015 RXH131015 SHD131015 SQZ131015 TAV131015 TKR131015 TUN131015 UEJ131015 UOF131015 UYB131015 VHX131015 VRT131015 WBP131015 WLL131015 WVH131015 C196551 IV196551 SR196551 ACN196551 AMJ196551 AWF196551 BGB196551 BPX196551 BZT196551 CJP196551 CTL196551 DDH196551 DND196551 DWZ196551 EGV196551 EQR196551 FAN196551 FKJ196551 FUF196551 GEB196551 GNX196551 GXT196551 HHP196551 HRL196551 IBH196551 ILD196551 IUZ196551 JEV196551 JOR196551 JYN196551 KIJ196551 KSF196551 LCB196551 LLX196551 LVT196551 MFP196551 MPL196551 MZH196551 NJD196551 NSZ196551 OCV196551 OMR196551 OWN196551 PGJ196551 PQF196551 QAB196551 QJX196551 QTT196551 RDP196551 RNL196551 RXH196551 SHD196551 SQZ196551 TAV196551 TKR196551 TUN196551 UEJ196551 UOF196551 UYB196551 VHX196551 VRT196551 WBP196551 WLL196551 WVH196551 C262087 IV262087 SR262087 ACN262087 AMJ262087 AWF262087 BGB262087 BPX262087 BZT262087 CJP262087 CTL262087 DDH262087 DND262087 DWZ262087 EGV262087 EQR262087 FAN262087 FKJ262087 FUF262087 GEB262087 GNX262087 GXT262087 HHP262087 HRL262087 IBH262087 ILD262087 IUZ262087 JEV262087 JOR262087 JYN262087 KIJ262087 KSF262087 LCB262087 LLX262087 LVT262087 MFP262087 MPL262087 MZH262087 NJD262087 NSZ262087 OCV262087 OMR262087 OWN262087 PGJ262087 PQF262087 QAB262087 QJX262087 QTT262087 RDP262087 RNL262087 RXH262087 SHD262087 SQZ262087 TAV262087 TKR262087 TUN262087 UEJ262087 UOF262087 UYB262087 VHX262087 VRT262087 WBP262087 WLL262087 WVH262087 C327623 IV327623 SR327623 ACN327623 AMJ327623 AWF327623 BGB327623 BPX327623 BZT327623 CJP327623 CTL327623 DDH327623 DND327623 DWZ327623 EGV327623 EQR327623 FAN327623 FKJ327623 FUF327623 GEB327623 GNX327623 GXT327623 HHP327623 HRL327623 IBH327623 ILD327623 IUZ327623 JEV327623 JOR327623 JYN327623 KIJ327623 KSF327623 LCB327623 LLX327623 LVT327623 MFP327623 MPL327623 MZH327623 NJD327623 NSZ327623 OCV327623 OMR327623 OWN327623 PGJ327623 PQF327623 QAB327623 QJX327623 QTT327623 RDP327623 RNL327623 RXH327623 SHD327623 SQZ327623 TAV327623 TKR327623 TUN327623 UEJ327623 UOF327623 UYB327623 VHX327623 VRT327623 WBP327623 WLL327623 WVH327623 C393159 IV393159 SR393159 ACN393159 AMJ393159 AWF393159 BGB393159 BPX393159 BZT393159 CJP393159 CTL393159 DDH393159 DND393159 DWZ393159 EGV393159 EQR393159 FAN393159 FKJ393159 FUF393159 GEB393159 GNX393159 GXT393159 HHP393159 HRL393159 IBH393159 ILD393159 IUZ393159 JEV393159 JOR393159 JYN393159 KIJ393159 KSF393159 LCB393159 LLX393159 LVT393159 MFP393159 MPL393159 MZH393159 NJD393159 NSZ393159 OCV393159 OMR393159 OWN393159 PGJ393159 PQF393159 QAB393159 QJX393159 QTT393159 RDP393159 RNL393159 RXH393159 SHD393159 SQZ393159 TAV393159 TKR393159 TUN393159 UEJ393159 UOF393159 UYB393159 VHX393159 VRT393159 WBP393159 WLL393159 WVH393159 C458695 IV458695 SR458695 ACN458695 AMJ458695 AWF458695 BGB458695 BPX458695 BZT458695 CJP458695 CTL458695 DDH458695 DND458695 DWZ458695 EGV458695 EQR458695 FAN458695 FKJ458695 FUF458695 GEB458695 GNX458695 GXT458695 HHP458695 HRL458695 IBH458695 ILD458695 IUZ458695 JEV458695 JOR458695 JYN458695 KIJ458695 KSF458695 LCB458695 LLX458695 LVT458695 MFP458695 MPL458695 MZH458695 NJD458695 NSZ458695 OCV458695 OMR458695 OWN458695 PGJ458695 PQF458695 QAB458695 QJX458695 QTT458695 RDP458695 RNL458695 RXH458695 SHD458695 SQZ458695 TAV458695 TKR458695 TUN458695 UEJ458695 UOF458695 UYB458695 VHX458695 VRT458695 WBP458695 WLL458695 WVH458695 C524231 IV524231 SR524231 ACN524231 AMJ524231 AWF524231 BGB524231 BPX524231 BZT524231 CJP524231 CTL524231 DDH524231 DND524231 DWZ524231 EGV524231 EQR524231 FAN524231 FKJ524231 FUF524231 GEB524231 GNX524231 GXT524231 HHP524231 HRL524231 IBH524231 ILD524231 IUZ524231 JEV524231 JOR524231 JYN524231 KIJ524231 KSF524231 LCB524231 LLX524231 LVT524231 MFP524231 MPL524231 MZH524231 NJD524231 NSZ524231 OCV524231 OMR524231 OWN524231 PGJ524231 PQF524231 QAB524231 QJX524231 QTT524231 RDP524231 RNL524231 RXH524231 SHD524231 SQZ524231 TAV524231 TKR524231 TUN524231 UEJ524231 UOF524231 UYB524231 VHX524231 VRT524231 WBP524231 WLL524231 WVH524231 C589767 IV589767 SR589767 ACN589767 AMJ589767 AWF589767 BGB589767 BPX589767 BZT589767 CJP589767 CTL589767 DDH589767 DND589767 DWZ589767 EGV589767 EQR589767 FAN589767 FKJ589767 FUF589767 GEB589767 GNX589767 GXT589767 HHP589767 HRL589767 IBH589767 ILD589767 IUZ589767 JEV589767 JOR589767 JYN589767 KIJ589767 KSF589767 LCB589767 LLX589767 LVT589767 MFP589767 MPL589767 MZH589767 NJD589767 NSZ589767 OCV589767 OMR589767 OWN589767 PGJ589767 PQF589767 QAB589767 QJX589767 QTT589767 RDP589767 RNL589767 RXH589767 SHD589767 SQZ589767 TAV589767 TKR589767 TUN589767 UEJ589767 UOF589767 UYB589767 VHX589767 VRT589767 WBP589767 WLL589767 WVH589767 C655303 IV655303 SR655303 ACN655303 AMJ655303 AWF655303 BGB655303 BPX655303 BZT655303 CJP655303 CTL655303 DDH655303 DND655303 DWZ655303 EGV655303 EQR655303 FAN655303 FKJ655303 FUF655303 GEB655303 GNX655303 GXT655303 HHP655303 HRL655303 IBH655303 ILD655303 IUZ655303 JEV655303 JOR655303 JYN655303 KIJ655303 KSF655303 LCB655303 LLX655303 LVT655303 MFP655303 MPL655303 MZH655303 NJD655303 NSZ655303 OCV655303 OMR655303 OWN655303 PGJ655303 PQF655303 QAB655303 QJX655303 QTT655303 RDP655303 RNL655303 RXH655303 SHD655303 SQZ655303 TAV655303 TKR655303 TUN655303 UEJ655303 UOF655303 UYB655303 VHX655303 VRT655303 WBP655303 WLL655303 WVH655303 C720839 IV720839 SR720839 ACN720839 AMJ720839 AWF720839 BGB720839 BPX720839 BZT720839 CJP720839 CTL720839 DDH720839 DND720839 DWZ720839 EGV720839 EQR720839 FAN720839 FKJ720839 FUF720839 GEB720839 GNX720839 GXT720839 HHP720839 HRL720839 IBH720839 ILD720839 IUZ720839 JEV720839 JOR720839 JYN720839 KIJ720839 KSF720839 LCB720839 LLX720839 LVT720839 MFP720839 MPL720839 MZH720839 NJD720839 NSZ720839 OCV720839 OMR720839 OWN720839 PGJ720839 PQF720839 QAB720839 QJX720839 QTT720839 RDP720839 RNL720839 RXH720839 SHD720839 SQZ720839 TAV720839 TKR720839 TUN720839 UEJ720839 UOF720839 UYB720839 VHX720839 VRT720839 WBP720839 WLL720839 WVH720839 C786375 IV786375 SR786375 ACN786375 AMJ786375 AWF786375 BGB786375 BPX786375 BZT786375 CJP786375 CTL786375 DDH786375 DND786375 DWZ786375 EGV786375 EQR786375 FAN786375 FKJ786375 FUF786375 GEB786375 GNX786375 GXT786375 HHP786375 HRL786375 IBH786375 ILD786375 IUZ786375 JEV786375 JOR786375 JYN786375 KIJ786375 KSF786375 LCB786375 LLX786375 LVT786375 MFP786375 MPL786375 MZH786375 NJD786375 NSZ786375 OCV786375 OMR786375 OWN786375 PGJ786375 PQF786375 QAB786375 QJX786375 QTT786375 RDP786375 RNL786375 RXH786375 SHD786375 SQZ786375 TAV786375 TKR786375 TUN786375 UEJ786375 UOF786375 UYB786375 VHX786375 VRT786375 WBP786375 WLL786375 WVH786375 C851911 IV851911 SR851911 ACN851911 AMJ851911 AWF851911 BGB851911 BPX851911 BZT851911 CJP851911 CTL851911 DDH851911 DND851911 DWZ851911 EGV851911 EQR851911 FAN851911 FKJ851911 FUF851911 GEB851911 GNX851911 GXT851911 HHP851911 HRL851911 IBH851911 ILD851911 IUZ851911 JEV851911 JOR851911 JYN851911 KIJ851911 KSF851911 LCB851911 LLX851911 LVT851911 MFP851911 MPL851911 MZH851911 NJD851911 NSZ851911 OCV851911 OMR851911 OWN851911 PGJ851911 PQF851911 QAB851911 QJX851911 QTT851911 RDP851911 RNL851911 RXH851911 SHD851911 SQZ851911 TAV851911 TKR851911 TUN851911 UEJ851911 UOF851911 UYB851911 VHX851911 VRT851911 WBP851911 WLL851911 WVH851911 C917447 IV917447 SR917447 ACN917447 AMJ917447 AWF917447 BGB917447 BPX917447 BZT917447 CJP917447 CTL917447 DDH917447 DND917447 DWZ917447 EGV917447 EQR917447 FAN917447 FKJ917447 FUF917447 GEB917447 GNX917447 GXT917447 HHP917447 HRL917447 IBH917447 ILD917447 IUZ917447 JEV917447 JOR917447 JYN917447 KIJ917447 KSF917447 LCB917447 LLX917447 LVT917447 MFP917447 MPL917447 MZH917447 NJD917447 NSZ917447 OCV917447 OMR917447 OWN917447 PGJ917447 PQF917447 QAB917447 QJX917447 QTT917447 RDP917447 RNL917447 RXH917447 SHD917447 SQZ917447 TAV917447 TKR917447 TUN917447 UEJ917447 UOF917447 UYB917447 VHX917447 VRT917447 WBP917447 WLL917447 WVH917447 C982983 IV982983 SR982983 ACN982983 AMJ982983 AWF982983 BGB982983 BPX982983 BZT982983 CJP982983 CTL982983 DDH982983 DND982983 DWZ982983 EGV982983 EQR982983 FAN982983 FKJ982983 FUF982983 GEB982983 GNX982983 GXT982983 HHP982983 HRL982983 IBH982983 ILD982983 IUZ982983 JEV982983 JOR982983 JYN982983 KIJ982983 KSF982983 LCB982983 LLX982983 LVT982983 MFP982983 MPL982983 MZH982983 NJD982983 NSZ982983 OCV982983 OMR982983 OWN982983 PGJ982983 PQF982983 QAB982983 QJX982983 QTT982983 RDP982983 RNL982983 RXH982983 SHD982983 SQZ982983 TAV982983 TKR982983 TUN982983 UEJ982983 UOF982983 UYB982983 VHX982983 VRT982983 WBP98298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32"/>
  <sheetViews>
    <sheetView topLeftCell="A33" zoomScale="99" zoomScaleNormal="99" workbookViewId="0">
      <selection activeCell="B71" sqref="B71"/>
    </sheetView>
  </sheetViews>
  <sheetFormatPr baseColWidth="10" defaultRowHeight="15" x14ac:dyDescent="0.25"/>
  <cols>
    <col min="1" max="1" width="3.140625" style="9" bestFit="1" customWidth="1"/>
    <col min="2" max="2" width="91.85546875" style="9" customWidth="1"/>
    <col min="3" max="3" width="31.28515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18" width="33.28515625"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1147</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1148</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41</v>
      </c>
      <c r="E15" s="36">
        <v>379375100</v>
      </c>
      <c r="F15" s="241">
        <v>130</v>
      </c>
      <c r="G15" s="81"/>
      <c r="I15" s="39"/>
      <c r="J15" s="39"/>
      <c r="K15" s="39"/>
      <c r="L15" s="39"/>
      <c r="M15" s="39"/>
      <c r="N15" s="96"/>
    </row>
    <row r="16" spans="2:16" x14ac:dyDescent="0.25">
      <c r="B16" s="443"/>
      <c r="C16" s="443"/>
      <c r="D16" s="198">
        <v>38</v>
      </c>
      <c r="E16" s="36">
        <v>102139450</v>
      </c>
      <c r="F16" s="241">
        <v>35</v>
      </c>
      <c r="G16" s="81"/>
      <c r="I16" s="39"/>
      <c r="J16" s="39"/>
      <c r="K16" s="39"/>
      <c r="L16" s="39"/>
      <c r="M16" s="39"/>
      <c r="N16" s="96"/>
    </row>
    <row r="17" spans="1:14" x14ac:dyDescent="0.25">
      <c r="B17" s="443"/>
      <c r="C17" s="443"/>
      <c r="D17" s="198">
        <v>37</v>
      </c>
      <c r="E17" s="36">
        <v>326488560</v>
      </c>
      <c r="F17" s="241">
        <v>120</v>
      </c>
      <c r="G17" s="81"/>
      <c r="I17" s="39"/>
      <c r="J17" s="39"/>
      <c r="K17" s="39"/>
      <c r="L17" s="39"/>
      <c r="M17" s="39"/>
      <c r="N17" s="96"/>
    </row>
    <row r="18" spans="1:14" x14ac:dyDescent="0.25">
      <c r="B18" s="443"/>
      <c r="C18" s="443"/>
      <c r="D18" s="198"/>
      <c r="E18" s="37"/>
      <c r="F18" s="241"/>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808003110</v>
      </c>
      <c r="F22" s="241">
        <f>SUM(F15:F21)</f>
        <v>285</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228</v>
      </c>
      <c r="D24" s="42"/>
      <c r="E24" s="45">
        <f>E22</f>
        <v>808003110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c r="D30" s="193" t="s">
        <v>165</v>
      </c>
      <c r="E30" s="92"/>
      <c r="F30" s="92"/>
      <c r="G30" s="92"/>
      <c r="H30" s="92"/>
      <c r="I30" s="95"/>
      <c r="J30" s="95"/>
      <c r="K30" s="95"/>
      <c r="L30" s="95"/>
      <c r="M30" s="95"/>
      <c r="N30" s="96"/>
    </row>
    <row r="31" spans="1:14" x14ac:dyDescent="0.25">
      <c r="A31" s="87"/>
      <c r="B31" s="109" t="s">
        <v>98</v>
      </c>
      <c r="C31" s="193" t="s">
        <v>165</v>
      </c>
      <c r="D31" s="193"/>
      <c r="E31" s="92"/>
      <c r="F31" s="92"/>
      <c r="G31" s="92"/>
      <c r="H31" s="92"/>
      <c r="I31" s="95"/>
      <c r="J31" s="95"/>
      <c r="K31" s="95"/>
      <c r="L31" s="95"/>
      <c r="M31" s="95"/>
      <c r="N31" s="96"/>
    </row>
    <row r="32" spans="1:14" x14ac:dyDescent="0.25">
      <c r="A32" s="87"/>
      <c r="B32" s="109" t="s">
        <v>99</v>
      </c>
      <c r="C32" s="193" t="s">
        <v>165</v>
      </c>
      <c r="D32" s="193"/>
      <c r="E32" s="92"/>
      <c r="F32" s="92"/>
      <c r="G32" s="92"/>
      <c r="H32" s="92"/>
      <c r="I32" s="95"/>
      <c r="J32" s="95"/>
      <c r="K32" s="95"/>
      <c r="L32" s="95"/>
      <c r="M32" s="95"/>
      <c r="N32" s="96"/>
    </row>
    <row r="33" spans="1:17" x14ac:dyDescent="0.25">
      <c r="A33" s="87"/>
      <c r="B33" s="109" t="s">
        <v>100</v>
      </c>
      <c r="C33" s="242" t="s">
        <v>165</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f>+D40+D41</f>
        <v>100</v>
      </c>
      <c r="F40" s="92"/>
      <c r="G40" s="92"/>
      <c r="H40" s="92"/>
      <c r="I40" s="95"/>
      <c r="J40" s="95"/>
      <c r="K40" s="95"/>
      <c r="L40" s="95"/>
      <c r="M40" s="95"/>
      <c r="N40" s="96"/>
    </row>
    <row r="41" spans="1:17" ht="50.25" customHeight="1"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50" t="s">
        <v>1149</v>
      </c>
      <c r="C49" s="103" t="s">
        <v>1149</v>
      </c>
      <c r="D49" s="102" t="s">
        <v>189</v>
      </c>
      <c r="E49" s="97" t="s">
        <v>1183</v>
      </c>
      <c r="F49" s="98" t="s">
        <v>95</v>
      </c>
      <c r="G49" s="115"/>
      <c r="H49" s="252">
        <v>40569</v>
      </c>
      <c r="I49" s="252">
        <v>40908</v>
      </c>
      <c r="J49" s="99"/>
      <c r="K49" s="155"/>
      <c r="L49" s="155">
        <v>11.16</v>
      </c>
      <c r="M49" s="124">
        <v>169</v>
      </c>
      <c r="N49" s="124"/>
      <c r="O49" s="27"/>
      <c r="P49" s="27"/>
      <c r="Q49" s="116" t="s">
        <v>1184</v>
      </c>
      <c r="R49" s="100" t="s">
        <v>1185</v>
      </c>
      <c r="S49" s="100"/>
      <c r="T49" s="100"/>
      <c r="U49" s="100"/>
      <c r="V49" s="100"/>
      <c r="W49" s="100"/>
      <c r="X49" s="100"/>
      <c r="Y49" s="100"/>
      <c r="Z49" s="100"/>
    </row>
    <row r="50" spans="1:26" s="101" customFormat="1" ht="63" customHeight="1" x14ac:dyDescent="0.25">
      <c r="A50" s="47">
        <f>+A49+1</f>
        <v>2</v>
      </c>
      <c r="B50" s="50" t="s">
        <v>1149</v>
      </c>
      <c r="C50" s="103" t="s">
        <v>1149</v>
      </c>
      <c r="D50" s="102" t="s">
        <v>189</v>
      </c>
      <c r="E50" s="97" t="s">
        <v>1186</v>
      </c>
      <c r="F50" s="98" t="s">
        <v>95</v>
      </c>
      <c r="G50" s="98"/>
      <c r="H50" s="253">
        <v>41206</v>
      </c>
      <c r="I50" s="253">
        <v>41274</v>
      </c>
      <c r="J50" s="99"/>
      <c r="K50" s="155"/>
      <c r="L50" s="155">
        <v>2.23</v>
      </c>
      <c r="M50" s="124">
        <v>417</v>
      </c>
      <c r="N50" s="90"/>
      <c r="O50" s="27"/>
      <c r="P50" s="27"/>
      <c r="Q50" s="116" t="s">
        <v>1184</v>
      </c>
      <c r="R50" s="100" t="s">
        <v>1187</v>
      </c>
      <c r="S50" s="100"/>
      <c r="T50" s="100"/>
      <c r="U50" s="100"/>
      <c r="V50" s="100"/>
      <c r="W50" s="100"/>
      <c r="X50" s="100"/>
      <c r="Y50" s="100"/>
      <c r="Z50" s="100"/>
    </row>
    <row r="51" spans="1:26" s="101" customFormat="1" ht="45" x14ac:dyDescent="0.25">
      <c r="A51" s="47">
        <f t="shared" ref="A51" si="0">+A50+1</f>
        <v>3</v>
      </c>
      <c r="B51" s="50" t="s">
        <v>1149</v>
      </c>
      <c r="C51" s="103" t="s">
        <v>1149</v>
      </c>
      <c r="D51" s="102" t="s">
        <v>189</v>
      </c>
      <c r="E51" s="97" t="s">
        <v>1188</v>
      </c>
      <c r="F51" s="98" t="s">
        <v>95</v>
      </c>
      <c r="G51" s="98"/>
      <c r="H51" s="254">
        <v>41305</v>
      </c>
      <c r="I51" s="254">
        <v>41639</v>
      </c>
      <c r="J51" s="99"/>
      <c r="K51" s="256"/>
      <c r="L51" s="155">
        <v>11</v>
      </c>
      <c r="M51" s="124">
        <v>169</v>
      </c>
      <c r="N51" s="90"/>
      <c r="O51" s="27"/>
      <c r="P51" s="27"/>
      <c r="Q51" s="116" t="s">
        <v>1184</v>
      </c>
      <c r="R51" s="100"/>
      <c r="S51" s="100"/>
      <c r="T51" s="100"/>
      <c r="U51" s="100"/>
      <c r="V51" s="100"/>
      <c r="W51" s="100"/>
      <c r="X51" s="100"/>
      <c r="Y51" s="100"/>
      <c r="Z51" s="100"/>
    </row>
    <row r="52" spans="1:26" s="101" customFormat="1" x14ac:dyDescent="0.25">
      <c r="A52" s="47"/>
      <c r="B52" s="50" t="s">
        <v>16</v>
      </c>
      <c r="C52" s="103"/>
      <c r="D52" s="102"/>
      <c r="E52" s="97"/>
      <c r="F52" s="98"/>
      <c r="G52" s="98"/>
      <c r="H52" s="98"/>
      <c r="I52" s="99"/>
      <c r="J52" s="99"/>
      <c r="K52" s="104">
        <f>SUM(K49:K51)</f>
        <v>0</v>
      </c>
      <c r="L52" s="104">
        <f>SUM(L49:L51)</f>
        <v>24.39</v>
      </c>
      <c r="M52" s="114">
        <f>SUM(M49:M51)</f>
        <v>755</v>
      </c>
      <c r="N52" s="104">
        <f>SUM(N49:N51)</f>
        <v>0</v>
      </c>
      <c r="O52" s="27"/>
      <c r="P52" s="27"/>
      <c r="Q52" s="117"/>
    </row>
    <row r="53" spans="1:26" s="30" customFormat="1" x14ac:dyDescent="0.25">
      <c r="E53" s="31"/>
    </row>
    <row r="54" spans="1:26" s="30" customFormat="1" x14ac:dyDescent="0.25">
      <c r="B54" s="434" t="s">
        <v>28</v>
      </c>
      <c r="C54" s="434" t="s">
        <v>27</v>
      </c>
      <c r="D54" s="436" t="s">
        <v>34</v>
      </c>
      <c r="E54" s="436"/>
    </row>
    <row r="55" spans="1:26" s="30" customFormat="1" x14ac:dyDescent="0.25">
      <c r="B55" s="435"/>
      <c r="C55" s="435"/>
      <c r="D55" s="199" t="s">
        <v>23</v>
      </c>
      <c r="E55" s="62" t="s">
        <v>24</v>
      </c>
    </row>
    <row r="56" spans="1:26" s="30" customFormat="1" ht="30.6" customHeight="1" x14ac:dyDescent="0.25">
      <c r="B56" s="59" t="s">
        <v>21</v>
      </c>
      <c r="C56" s="60">
        <f>+K52</f>
        <v>0</v>
      </c>
      <c r="D56" s="200"/>
      <c r="E56" s="58"/>
      <c r="F56" s="32"/>
      <c r="G56" s="32"/>
      <c r="H56" s="32"/>
      <c r="I56" s="32"/>
      <c r="J56" s="32"/>
      <c r="K56" s="32"/>
      <c r="L56" s="32"/>
      <c r="M56" s="32"/>
    </row>
    <row r="57" spans="1:26" s="30" customFormat="1" ht="30" customHeight="1" x14ac:dyDescent="0.25">
      <c r="B57" s="59" t="s">
        <v>25</v>
      </c>
      <c r="C57" s="60">
        <f>+M52</f>
        <v>755</v>
      </c>
      <c r="D57" s="200" t="s">
        <v>110</v>
      </c>
      <c r="E57" s="58"/>
    </row>
    <row r="58" spans="1:26" s="30" customFormat="1" x14ac:dyDescent="0.25">
      <c r="B58" s="33"/>
      <c r="C58" s="455"/>
      <c r="D58" s="455"/>
      <c r="E58" s="455"/>
      <c r="F58" s="455"/>
      <c r="G58" s="455"/>
      <c r="H58" s="455"/>
      <c r="I58" s="455"/>
      <c r="J58" s="455"/>
      <c r="K58" s="455"/>
      <c r="L58" s="455"/>
      <c r="M58" s="455"/>
      <c r="N58" s="455"/>
    </row>
    <row r="59" spans="1:26" ht="28.15" customHeight="1" thickBot="1" x14ac:dyDescent="0.3"/>
    <row r="60" spans="1:26" ht="27" thickBot="1" x14ac:dyDescent="0.3">
      <c r="B60" s="456" t="s">
        <v>66</v>
      </c>
      <c r="C60" s="456"/>
      <c r="D60" s="456"/>
      <c r="E60" s="456"/>
      <c r="F60" s="456"/>
      <c r="G60" s="456"/>
      <c r="H60" s="456"/>
      <c r="I60" s="456"/>
      <c r="J60" s="456"/>
      <c r="K60" s="456"/>
      <c r="L60" s="456"/>
      <c r="M60" s="456"/>
      <c r="N60" s="456"/>
    </row>
    <row r="63" spans="1:26" ht="109.5" customHeight="1" x14ac:dyDescent="0.25">
      <c r="B63" s="108" t="s">
        <v>108</v>
      </c>
      <c r="C63" s="68" t="s">
        <v>2</v>
      </c>
      <c r="D63" s="68" t="s">
        <v>68</v>
      </c>
      <c r="E63" s="68" t="s">
        <v>67</v>
      </c>
      <c r="F63" s="68" t="s">
        <v>69</v>
      </c>
      <c r="G63" s="68" t="s">
        <v>70</v>
      </c>
      <c r="H63" s="68" t="s">
        <v>71</v>
      </c>
      <c r="I63" s="68" t="s">
        <v>72</v>
      </c>
      <c r="J63" s="68" t="s">
        <v>73</v>
      </c>
      <c r="K63" s="68" t="s">
        <v>74</v>
      </c>
      <c r="L63" s="68" t="s">
        <v>75</v>
      </c>
      <c r="M63" s="84" t="s">
        <v>76</v>
      </c>
      <c r="N63" s="84" t="s">
        <v>77</v>
      </c>
      <c r="O63" s="452" t="s">
        <v>3</v>
      </c>
      <c r="P63" s="454"/>
      <c r="Q63" s="68" t="s">
        <v>18</v>
      </c>
    </row>
    <row r="64" spans="1:26" x14ac:dyDescent="0.25">
      <c r="B64" s="3" t="s">
        <v>713</v>
      </c>
      <c r="C64" s="191" t="s">
        <v>114</v>
      </c>
      <c r="D64" s="4" t="s">
        <v>1189</v>
      </c>
      <c r="E64" s="4">
        <v>35</v>
      </c>
      <c r="F64" s="4"/>
      <c r="G64" s="4" t="s">
        <v>95</v>
      </c>
      <c r="H64" s="4"/>
      <c r="I64" s="4"/>
      <c r="J64" s="4" t="s">
        <v>95</v>
      </c>
      <c r="K64" s="193" t="s">
        <v>95</v>
      </c>
      <c r="L64" s="193" t="s">
        <v>95</v>
      </c>
      <c r="M64" s="193" t="s">
        <v>95</v>
      </c>
      <c r="N64" s="193"/>
      <c r="O64" s="457"/>
      <c r="P64" s="458"/>
      <c r="Q64" s="193" t="s">
        <v>95</v>
      </c>
    </row>
    <row r="65" spans="2:17" x14ac:dyDescent="0.25">
      <c r="B65" s="3"/>
      <c r="C65" s="3"/>
      <c r="D65" s="5"/>
      <c r="E65" s="5"/>
      <c r="F65" s="4"/>
      <c r="G65" s="4"/>
      <c r="H65" s="4"/>
      <c r="I65" s="85"/>
      <c r="J65" s="85"/>
      <c r="K65" s="109"/>
      <c r="L65" s="109"/>
      <c r="M65" s="109"/>
      <c r="N65" s="109"/>
      <c r="O65" s="457"/>
      <c r="P65" s="458"/>
      <c r="Q65" s="109"/>
    </row>
    <row r="66" spans="2:17" x14ac:dyDescent="0.25">
      <c r="B66" s="3"/>
      <c r="C66" s="3"/>
      <c r="D66" s="5"/>
      <c r="E66" s="5"/>
      <c r="F66" s="4"/>
      <c r="G66" s="4"/>
      <c r="H66" s="4"/>
      <c r="I66" s="85"/>
      <c r="J66" s="85"/>
      <c r="K66" s="109"/>
      <c r="L66" s="109"/>
      <c r="M66" s="109"/>
      <c r="N66" s="109"/>
      <c r="O66" s="457"/>
      <c r="P66" s="458"/>
      <c r="Q66" s="109"/>
    </row>
    <row r="67" spans="2:17" x14ac:dyDescent="0.25">
      <c r="B67" s="3"/>
      <c r="C67" s="3"/>
      <c r="D67" s="5"/>
      <c r="E67" s="5"/>
      <c r="F67" s="4"/>
      <c r="G67" s="4"/>
      <c r="H67" s="4"/>
      <c r="I67" s="85"/>
      <c r="J67" s="85"/>
      <c r="K67" s="109"/>
      <c r="L67" s="109"/>
      <c r="M67" s="109"/>
      <c r="N67" s="109"/>
      <c r="O67" s="457"/>
      <c r="P67" s="458"/>
      <c r="Q67" s="109"/>
    </row>
    <row r="68" spans="2:17" x14ac:dyDescent="0.25">
      <c r="B68" s="109"/>
      <c r="C68" s="109"/>
      <c r="D68" s="109"/>
      <c r="E68" s="109"/>
      <c r="F68" s="109"/>
      <c r="G68" s="109"/>
      <c r="H68" s="109"/>
      <c r="I68" s="109"/>
      <c r="J68" s="109"/>
      <c r="K68" s="109"/>
      <c r="L68" s="109"/>
      <c r="M68" s="109"/>
      <c r="N68" s="109"/>
      <c r="O68" s="457"/>
      <c r="P68" s="458"/>
      <c r="Q68" s="109"/>
    </row>
    <row r="69" spans="2:17" x14ac:dyDescent="0.25">
      <c r="B69" s="9" t="s">
        <v>1</v>
      </c>
    </row>
    <row r="70" spans="2:17" x14ac:dyDescent="0.25">
      <c r="B70" s="9" t="s">
        <v>37</v>
      </c>
    </row>
    <row r="71" spans="2:17" x14ac:dyDescent="0.25">
      <c r="B71" s="9" t="s">
        <v>60</v>
      </c>
    </row>
    <row r="73" spans="2:17" ht="15.75" thickBot="1" x14ac:dyDescent="0.3"/>
    <row r="74" spans="2:17" ht="27" thickBot="1" x14ac:dyDescent="0.3">
      <c r="B74" s="449" t="s">
        <v>38</v>
      </c>
      <c r="C74" s="450"/>
      <c r="D74" s="450"/>
      <c r="E74" s="450"/>
      <c r="F74" s="450"/>
      <c r="G74" s="450"/>
      <c r="H74" s="450"/>
      <c r="I74" s="450"/>
      <c r="J74" s="450"/>
      <c r="K74" s="450"/>
      <c r="L74" s="450"/>
      <c r="M74" s="450"/>
      <c r="N74" s="451"/>
    </row>
    <row r="79" spans="2:17" ht="76.5" customHeight="1" x14ac:dyDescent="0.25">
      <c r="B79" s="108" t="s">
        <v>0</v>
      </c>
      <c r="C79" s="108" t="s">
        <v>39</v>
      </c>
      <c r="D79" s="108" t="s">
        <v>40</v>
      </c>
      <c r="E79" s="108" t="s">
        <v>78</v>
      </c>
      <c r="F79" s="108" t="s">
        <v>80</v>
      </c>
      <c r="G79" s="108" t="s">
        <v>81</v>
      </c>
      <c r="H79" s="108" t="s">
        <v>82</v>
      </c>
      <c r="I79" s="108" t="s">
        <v>79</v>
      </c>
      <c r="J79" s="452" t="s">
        <v>83</v>
      </c>
      <c r="K79" s="453"/>
      <c r="L79" s="454"/>
      <c r="M79" s="108" t="s">
        <v>84</v>
      </c>
      <c r="N79" s="108" t="s">
        <v>41</v>
      </c>
      <c r="O79" s="108" t="s">
        <v>42</v>
      </c>
      <c r="P79" s="452" t="s">
        <v>3</v>
      </c>
      <c r="Q79" s="454"/>
    </row>
    <row r="80" spans="2:17" ht="60.75" customHeight="1" x14ac:dyDescent="0.25">
      <c r="B80" s="190" t="s">
        <v>160</v>
      </c>
      <c r="C80" s="257" t="s">
        <v>1190</v>
      </c>
      <c r="D80" s="69" t="s">
        <v>1191</v>
      </c>
      <c r="E80" s="69">
        <v>22547771</v>
      </c>
      <c r="F80" s="69" t="s">
        <v>1192</v>
      </c>
      <c r="G80" s="69" t="s">
        <v>116</v>
      </c>
      <c r="H80" s="125">
        <v>40317</v>
      </c>
      <c r="I80" s="5"/>
      <c r="J80" s="69" t="s">
        <v>1180</v>
      </c>
      <c r="K80" s="86" t="s">
        <v>1193</v>
      </c>
      <c r="L80" s="69" t="s">
        <v>569</v>
      </c>
      <c r="M80" s="109" t="s">
        <v>95</v>
      </c>
      <c r="N80" s="109" t="s">
        <v>95</v>
      </c>
      <c r="O80" s="109" t="s">
        <v>95</v>
      </c>
      <c r="P80" s="463"/>
      <c r="Q80" s="463"/>
    </row>
    <row r="81" spans="2:17" ht="60" customHeight="1" x14ac:dyDescent="0.25">
      <c r="B81" s="190" t="s">
        <v>220</v>
      </c>
      <c r="C81" s="257" t="s">
        <v>1190</v>
      </c>
      <c r="D81" s="69" t="s">
        <v>1194</v>
      </c>
      <c r="E81" s="69">
        <v>22641827</v>
      </c>
      <c r="F81" s="69" t="s">
        <v>192</v>
      </c>
      <c r="G81" s="69" t="s">
        <v>1195</v>
      </c>
      <c r="H81" s="125">
        <v>41599</v>
      </c>
      <c r="I81" s="5"/>
      <c r="J81" s="69" t="s">
        <v>1180</v>
      </c>
      <c r="K81" s="86" t="s">
        <v>1196</v>
      </c>
      <c r="L81" s="85" t="s">
        <v>192</v>
      </c>
      <c r="M81" s="109" t="s">
        <v>95</v>
      </c>
      <c r="N81" s="109" t="s">
        <v>95</v>
      </c>
      <c r="O81" s="109" t="s">
        <v>95</v>
      </c>
      <c r="P81" s="463"/>
      <c r="Q81" s="463"/>
    </row>
    <row r="83" spans="2:17" ht="15.75" thickBot="1" x14ac:dyDescent="0.3"/>
    <row r="84" spans="2:17" ht="27" thickBot="1" x14ac:dyDescent="0.3">
      <c r="B84" s="449" t="s">
        <v>44</v>
      </c>
      <c r="C84" s="450"/>
      <c r="D84" s="450"/>
      <c r="E84" s="450"/>
      <c r="F84" s="450"/>
      <c r="G84" s="450"/>
      <c r="H84" s="450"/>
      <c r="I84" s="450"/>
      <c r="J84" s="450"/>
      <c r="K84" s="450"/>
      <c r="L84" s="450"/>
      <c r="M84" s="450"/>
      <c r="N84" s="451"/>
    </row>
    <row r="87" spans="2:17" ht="46.15" customHeight="1" x14ac:dyDescent="0.25">
      <c r="B87" s="68" t="s">
        <v>33</v>
      </c>
      <c r="C87" s="68" t="s">
        <v>45</v>
      </c>
      <c r="D87" s="452" t="s">
        <v>3</v>
      </c>
      <c r="E87" s="454"/>
    </row>
    <row r="88" spans="2:17" ht="46.9" customHeight="1" x14ac:dyDescent="0.25">
      <c r="B88" s="69" t="s">
        <v>85</v>
      </c>
      <c r="C88" s="109" t="s">
        <v>95</v>
      </c>
      <c r="D88" s="463"/>
      <c r="E88" s="463"/>
    </row>
    <row r="91" spans="2:17" ht="26.25" x14ac:dyDescent="0.25">
      <c r="B91" s="437" t="s">
        <v>62</v>
      </c>
      <c r="C91" s="438"/>
      <c r="D91" s="438"/>
      <c r="E91" s="438"/>
      <c r="F91" s="438"/>
      <c r="G91" s="438"/>
      <c r="H91" s="438"/>
      <c r="I91" s="438"/>
      <c r="J91" s="438"/>
      <c r="K91" s="438"/>
      <c r="L91" s="438"/>
      <c r="M91" s="438"/>
      <c r="N91" s="438"/>
      <c r="O91" s="438"/>
      <c r="P91" s="438"/>
    </row>
    <row r="93" spans="2:17" ht="15.75" thickBot="1" x14ac:dyDescent="0.3"/>
    <row r="94" spans="2:17" ht="27" thickBot="1" x14ac:dyDescent="0.3">
      <c r="B94" s="449" t="s">
        <v>52</v>
      </c>
      <c r="C94" s="450"/>
      <c r="D94" s="450"/>
      <c r="E94" s="450"/>
      <c r="F94" s="450"/>
      <c r="G94" s="450"/>
      <c r="H94" s="450"/>
      <c r="I94" s="450"/>
      <c r="J94" s="450"/>
      <c r="K94" s="450"/>
      <c r="L94" s="450"/>
      <c r="M94" s="450"/>
      <c r="N94" s="451"/>
    </row>
    <row r="96" spans="2:17" ht="15.75" thickBot="1" x14ac:dyDescent="0.3">
      <c r="M96" s="65"/>
      <c r="N96" s="65"/>
    </row>
    <row r="97" spans="1:26" s="95" customFormat="1" ht="109.5" customHeight="1" x14ac:dyDescent="0.25">
      <c r="B97" s="106" t="s">
        <v>104</v>
      </c>
      <c r="C97" s="106" t="s">
        <v>105</v>
      </c>
      <c r="D97" s="106" t="s">
        <v>106</v>
      </c>
      <c r="E97" s="106" t="s">
        <v>43</v>
      </c>
      <c r="F97" s="106" t="s">
        <v>22</v>
      </c>
      <c r="G97" s="106" t="s">
        <v>65</v>
      </c>
      <c r="H97" s="106" t="s">
        <v>17</v>
      </c>
      <c r="I97" s="106" t="s">
        <v>10</v>
      </c>
      <c r="J97" s="106" t="s">
        <v>31</v>
      </c>
      <c r="K97" s="106" t="s">
        <v>59</v>
      </c>
      <c r="L97" s="106" t="s">
        <v>20</v>
      </c>
      <c r="M97" s="91" t="s">
        <v>26</v>
      </c>
      <c r="N97" s="106" t="s">
        <v>107</v>
      </c>
      <c r="O97" s="106" t="s">
        <v>36</v>
      </c>
      <c r="P97" s="107" t="s">
        <v>11</v>
      </c>
      <c r="Q97" s="107" t="s">
        <v>19</v>
      </c>
    </row>
    <row r="98" spans="1:26" s="101" customFormat="1" ht="45" x14ac:dyDescent="0.25">
      <c r="A98" s="47">
        <f t="shared" ref="A98:A99" si="1">+A97+1</f>
        <v>1</v>
      </c>
      <c r="B98" s="50" t="s">
        <v>1149</v>
      </c>
      <c r="C98" s="103" t="s">
        <v>1149</v>
      </c>
      <c r="D98" s="102" t="s">
        <v>189</v>
      </c>
      <c r="E98" s="97" t="s">
        <v>1197</v>
      </c>
      <c r="F98" s="98" t="s">
        <v>23</v>
      </c>
      <c r="G98" s="98"/>
      <c r="H98" s="105">
        <v>40934</v>
      </c>
      <c r="I98" s="105">
        <v>41273</v>
      </c>
      <c r="J98" s="99" t="s">
        <v>96</v>
      </c>
      <c r="K98" s="90">
        <v>11.13</v>
      </c>
      <c r="L98" s="99"/>
      <c r="M98" s="124">
        <v>169</v>
      </c>
      <c r="N98" s="90"/>
      <c r="O98" s="27"/>
      <c r="P98" s="27"/>
      <c r="Q98" s="116" t="s">
        <v>1184</v>
      </c>
      <c r="R98" s="100"/>
      <c r="S98" s="100"/>
      <c r="T98" s="100"/>
      <c r="U98" s="100"/>
      <c r="V98" s="100"/>
      <c r="W98" s="100"/>
      <c r="X98" s="100"/>
      <c r="Y98" s="100"/>
      <c r="Z98" s="100"/>
    </row>
    <row r="99" spans="1:26" s="101" customFormat="1" ht="45" x14ac:dyDescent="0.25">
      <c r="A99" s="47">
        <f t="shared" si="1"/>
        <v>2</v>
      </c>
      <c r="B99" s="50" t="s">
        <v>1149</v>
      </c>
      <c r="C99" s="103" t="s">
        <v>1149</v>
      </c>
      <c r="D99" s="102" t="s">
        <v>189</v>
      </c>
      <c r="E99" s="97" t="s">
        <v>1198</v>
      </c>
      <c r="F99" s="98" t="s">
        <v>23</v>
      </c>
      <c r="G99" s="98"/>
      <c r="H99" s="105">
        <v>41305</v>
      </c>
      <c r="I99" s="105">
        <v>41639</v>
      </c>
      <c r="J99" s="99" t="s">
        <v>96</v>
      </c>
      <c r="K99" s="90">
        <v>11</v>
      </c>
      <c r="L99" s="99"/>
      <c r="M99" s="90">
        <v>2236</v>
      </c>
      <c r="N99" s="90"/>
      <c r="O99" s="27"/>
      <c r="P99" s="27"/>
      <c r="Q99" s="116" t="s">
        <v>1184</v>
      </c>
      <c r="R99" s="100"/>
      <c r="S99" s="100"/>
      <c r="T99" s="100"/>
      <c r="U99" s="100"/>
      <c r="V99" s="100"/>
      <c r="W99" s="100"/>
      <c r="X99" s="100"/>
      <c r="Y99" s="100"/>
      <c r="Z99" s="100"/>
    </row>
    <row r="100" spans="1:26" s="101" customFormat="1" ht="31.5" customHeight="1" x14ac:dyDescent="0.25">
      <c r="A100" s="47"/>
      <c r="B100" s="50"/>
      <c r="C100" s="103"/>
      <c r="D100" s="102"/>
      <c r="E100" s="97"/>
      <c r="F100" s="98"/>
      <c r="G100" s="98"/>
      <c r="H100" s="254"/>
      <c r="I100" s="254"/>
      <c r="J100" s="99"/>
      <c r="K100" s="256"/>
      <c r="L100" s="155"/>
      <c r="M100" s="124"/>
      <c r="N100" s="90"/>
      <c r="O100" s="27"/>
      <c r="P100" s="27"/>
      <c r="Q100" s="116"/>
      <c r="R100" s="100"/>
      <c r="S100" s="100"/>
      <c r="T100" s="100"/>
      <c r="U100" s="100"/>
      <c r="V100" s="100"/>
      <c r="W100" s="100"/>
      <c r="X100" s="100"/>
      <c r="Y100" s="100"/>
      <c r="Z100" s="100"/>
    </row>
    <row r="101" spans="1:26" s="101" customFormat="1" x14ac:dyDescent="0.25">
      <c r="A101" s="47"/>
      <c r="B101" s="102"/>
      <c r="C101" s="103"/>
      <c r="D101" s="102"/>
      <c r="E101" s="97"/>
      <c r="F101" s="98"/>
      <c r="G101" s="98"/>
      <c r="H101" s="98"/>
      <c r="I101" s="99"/>
      <c r="J101" s="99"/>
      <c r="K101" s="99"/>
      <c r="L101" s="99"/>
      <c r="M101" s="90"/>
      <c r="N101" s="90"/>
      <c r="O101" s="27"/>
      <c r="P101" s="27"/>
      <c r="Q101" s="116"/>
      <c r="R101" s="100"/>
      <c r="S101" s="100"/>
      <c r="T101" s="100"/>
      <c r="U101" s="100"/>
      <c r="V101" s="100"/>
      <c r="W101" s="100"/>
      <c r="X101" s="100"/>
      <c r="Y101" s="100"/>
      <c r="Z101" s="100"/>
    </row>
    <row r="102" spans="1:26" s="101" customFormat="1" x14ac:dyDescent="0.25">
      <c r="A102" s="47"/>
      <c r="B102" s="102"/>
      <c r="C102" s="103"/>
      <c r="D102" s="102"/>
      <c r="E102" s="97"/>
      <c r="F102" s="98"/>
      <c r="G102" s="98"/>
      <c r="H102" s="98"/>
      <c r="I102" s="99"/>
      <c r="J102" s="99"/>
      <c r="K102" s="99"/>
      <c r="L102" s="99"/>
      <c r="M102" s="90"/>
      <c r="N102" s="90"/>
      <c r="O102" s="27"/>
      <c r="P102" s="27"/>
      <c r="Q102" s="116"/>
      <c r="R102" s="100"/>
      <c r="S102" s="100"/>
      <c r="T102" s="100"/>
      <c r="U102" s="100"/>
      <c r="V102" s="100"/>
      <c r="W102" s="100"/>
      <c r="X102" s="100"/>
      <c r="Y102" s="100"/>
      <c r="Z102" s="100"/>
    </row>
    <row r="103" spans="1:26" s="101" customFormat="1" x14ac:dyDescent="0.25">
      <c r="A103" s="47"/>
      <c r="B103" s="50" t="s">
        <v>16</v>
      </c>
      <c r="C103" s="103"/>
      <c r="D103" s="102"/>
      <c r="E103" s="97"/>
      <c r="F103" s="98"/>
      <c r="G103" s="98"/>
      <c r="H103" s="98"/>
      <c r="I103" s="99"/>
      <c r="J103" s="99"/>
      <c r="K103" s="104">
        <f>SUM(K98:K102)</f>
        <v>22.130000000000003</v>
      </c>
      <c r="L103" s="104">
        <f>SUM(L98:L102)</f>
        <v>0</v>
      </c>
      <c r="M103" s="114">
        <f>SUM(M98:M102)</f>
        <v>2405</v>
      </c>
      <c r="N103" s="104">
        <f>SUM(N98:N102)</f>
        <v>0</v>
      </c>
      <c r="O103" s="27"/>
      <c r="P103" s="27"/>
      <c r="Q103" s="117"/>
    </row>
    <row r="104" spans="1:26" x14ac:dyDescent="0.25">
      <c r="B104" s="30"/>
      <c r="C104" s="30"/>
      <c r="D104" s="30"/>
      <c r="E104" s="31"/>
      <c r="F104" s="30"/>
      <c r="G104" s="30"/>
      <c r="H104" s="30"/>
      <c r="I104" s="30"/>
      <c r="J104" s="30"/>
      <c r="K104" s="30"/>
      <c r="L104" s="30"/>
      <c r="M104" s="30"/>
      <c r="N104" s="30"/>
      <c r="O104" s="30"/>
      <c r="P104" s="30"/>
    </row>
    <row r="105" spans="1:26" ht="18.75" x14ac:dyDescent="0.25">
      <c r="B105" s="59" t="s">
        <v>32</v>
      </c>
      <c r="C105" s="73">
        <f>+K103</f>
        <v>22.130000000000003</v>
      </c>
      <c r="H105" s="32"/>
      <c r="I105" s="32"/>
      <c r="J105" s="32"/>
      <c r="K105" s="32"/>
      <c r="L105" s="32"/>
      <c r="M105" s="32"/>
      <c r="N105" s="30"/>
      <c r="O105" s="30"/>
      <c r="P105" s="30"/>
    </row>
    <row r="108" spans="1:26" ht="15.75" thickBot="1" x14ac:dyDescent="0.3"/>
    <row r="109" spans="1:26" ht="27" thickBot="1" x14ac:dyDescent="0.3">
      <c r="B109" s="449" t="s">
        <v>50</v>
      </c>
      <c r="C109" s="450"/>
      <c r="D109" s="450"/>
      <c r="E109" s="450"/>
      <c r="F109" s="450"/>
      <c r="G109" s="450"/>
      <c r="H109" s="450"/>
      <c r="I109" s="450"/>
      <c r="J109" s="450"/>
      <c r="K109" s="450"/>
      <c r="L109" s="450"/>
      <c r="M109" s="450"/>
      <c r="N109" s="451"/>
    </row>
    <row r="111" spans="1:26" ht="76.5" customHeight="1" x14ac:dyDescent="0.25">
      <c r="B111" s="108" t="s">
        <v>0</v>
      </c>
      <c r="C111" s="108" t="s">
        <v>39</v>
      </c>
      <c r="D111" s="108" t="s">
        <v>40</v>
      </c>
      <c r="E111" s="108" t="s">
        <v>78</v>
      </c>
      <c r="F111" s="108" t="s">
        <v>80</v>
      </c>
      <c r="G111" s="108" t="s">
        <v>81</v>
      </c>
      <c r="H111" s="108" t="s">
        <v>82</v>
      </c>
      <c r="I111" s="108" t="s">
        <v>79</v>
      </c>
      <c r="J111" s="452" t="s">
        <v>83</v>
      </c>
      <c r="K111" s="453"/>
      <c r="L111" s="454"/>
      <c r="M111" s="108" t="s">
        <v>84</v>
      </c>
      <c r="N111" s="108" t="s">
        <v>41</v>
      </c>
      <c r="O111" s="108" t="s">
        <v>42</v>
      </c>
      <c r="P111" s="452" t="s">
        <v>3</v>
      </c>
      <c r="Q111" s="454"/>
    </row>
    <row r="112" spans="1:26" ht="60.75" customHeight="1" x14ac:dyDescent="0.25">
      <c r="B112" s="190" t="s">
        <v>510</v>
      </c>
      <c r="C112" s="190" t="s">
        <v>1166</v>
      </c>
      <c r="D112" s="69" t="s">
        <v>1167</v>
      </c>
      <c r="E112" s="3">
        <v>32660157</v>
      </c>
      <c r="F112" s="69" t="s">
        <v>1168</v>
      </c>
      <c r="G112" s="69" t="s">
        <v>1169</v>
      </c>
      <c r="H112" s="125">
        <v>31685</v>
      </c>
      <c r="I112" s="5"/>
      <c r="J112" s="69" t="s">
        <v>1170</v>
      </c>
      <c r="K112" s="86" t="s">
        <v>1171</v>
      </c>
      <c r="L112" s="69" t="s">
        <v>1172</v>
      </c>
      <c r="M112" s="109" t="s">
        <v>95</v>
      </c>
      <c r="N112" s="109" t="s">
        <v>95</v>
      </c>
      <c r="O112" s="109" t="s">
        <v>95</v>
      </c>
      <c r="P112" s="463"/>
      <c r="Q112" s="463"/>
    </row>
    <row r="113" spans="2:17" ht="156" customHeight="1" x14ac:dyDescent="0.25">
      <c r="B113" s="190" t="s">
        <v>92</v>
      </c>
      <c r="C113" s="190" t="s">
        <v>1166</v>
      </c>
      <c r="D113" s="69" t="s">
        <v>1173</v>
      </c>
      <c r="E113" s="3">
        <v>32687398</v>
      </c>
      <c r="F113" s="69" t="s">
        <v>1174</v>
      </c>
      <c r="G113" s="69" t="s">
        <v>1169</v>
      </c>
      <c r="H113" s="125">
        <v>39578</v>
      </c>
      <c r="I113" s="5"/>
      <c r="J113" s="69" t="s">
        <v>1175</v>
      </c>
      <c r="K113" s="86" t="s">
        <v>1176</v>
      </c>
      <c r="L113" s="69" t="s">
        <v>559</v>
      </c>
      <c r="M113" s="109" t="s">
        <v>95</v>
      </c>
      <c r="N113" s="109" t="s">
        <v>95</v>
      </c>
      <c r="O113" s="109" t="s">
        <v>95</v>
      </c>
      <c r="P113" s="463"/>
      <c r="Q113" s="463"/>
    </row>
    <row r="114" spans="2:17" ht="78" customHeight="1" x14ac:dyDescent="0.25">
      <c r="B114" s="190" t="s">
        <v>93</v>
      </c>
      <c r="C114" s="190" t="s">
        <v>1166</v>
      </c>
      <c r="D114" s="69" t="s">
        <v>1177</v>
      </c>
      <c r="E114" s="3">
        <v>8565112</v>
      </c>
      <c r="F114" s="69" t="s">
        <v>1178</v>
      </c>
      <c r="G114" s="69" t="s">
        <v>1179</v>
      </c>
      <c r="H114" s="125">
        <v>38317</v>
      </c>
      <c r="I114" s="5"/>
      <c r="J114" s="69" t="s">
        <v>1180</v>
      </c>
      <c r="K114" s="164" t="s">
        <v>1181</v>
      </c>
      <c r="L114" s="69" t="s">
        <v>1182</v>
      </c>
      <c r="M114" s="109" t="s">
        <v>95</v>
      </c>
      <c r="N114" s="109" t="s">
        <v>95</v>
      </c>
      <c r="O114" s="109" t="s">
        <v>95</v>
      </c>
      <c r="P114" s="463"/>
      <c r="Q114" s="463"/>
    </row>
    <row r="117" spans="2:17" ht="15.75" thickBot="1" x14ac:dyDescent="0.3"/>
    <row r="118" spans="2:17" ht="54" customHeight="1" x14ac:dyDescent="0.25">
      <c r="B118" s="112" t="s">
        <v>33</v>
      </c>
      <c r="C118" s="112" t="s">
        <v>47</v>
      </c>
      <c r="D118" s="108" t="s">
        <v>48</v>
      </c>
      <c r="E118" s="112" t="s">
        <v>49</v>
      </c>
      <c r="F118" s="77" t="s">
        <v>54</v>
      </c>
      <c r="G118" s="82"/>
    </row>
    <row r="119" spans="2:17" ht="129" customHeight="1" x14ac:dyDescent="0.2">
      <c r="B119" s="470" t="s">
        <v>51</v>
      </c>
      <c r="C119" s="6" t="s">
        <v>89</v>
      </c>
      <c r="D119" s="193">
        <v>25</v>
      </c>
      <c r="E119" s="193">
        <v>25</v>
      </c>
      <c r="F119" s="471">
        <f>+E119+E120+E121</f>
        <v>60</v>
      </c>
      <c r="G119" s="83"/>
    </row>
    <row r="120" spans="2:17" ht="117.75" customHeight="1" x14ac:dyDescent="0.2">
      <c r="B120" s="470"/>
      <c r="C120" s="6" t="s">
        <v>90</v>
      </c>
      <c r="D120" s="197">
        <v>25</v>
      </c>
      <c r="E120" s="193">
        <v>25</v>
      </c>
      <c r="F120" s="472"/>
      <c r="G120" s="83"/>
    </row>
    <row r="121" spans="2:17" ht="69" customHeight="1" x14ac:dyDescent="0.2">
      <c r="B121" s="470"/>
      <c r="C121" s="6" t="s">
        <v>91</v>
      </c>
      <c r="D121" s="193">
        <v>10</v>
      </c>
      <c r="E121" s="193">
        <v>10</v>
      </c>
      <c r="F121" s="473"/>
      <c r="G121" s="83"/>
    </row>
    <row r="122" spans="2:17" x14ac:dyDescent="0.25">
      <c r="C122" s="92"/>
    </row>
    <row r="125" spans="2:17" x14ac:dyDescent="0.25">
      <c r="B125" s="110" t="s">
        <v>55</v>
      </c>
    </row>
    <row r="128" spans="2:17" x14ac:dyDescent="0.25">
      <c r="B128" s="113" t="s">
        <v>33</v>
      </c>
      <c r="C128" s="113" t="s">
        <v>56</v>
      </c>
      <c r="D128" s="112" t="s">
        <v>49</v>
      </c>
      <c r="E128" s="112" t="s">
        <v>16</v>
      </c>
    </row>
    <row r="129" spans="2:5" ht="28.5" x14ac:dyDescent="0.25">
      <c r="B129" s="93" t="s">
        <v>57</v>
      </c>
      <c r="C129" s="94">
        <v>40</v>
      </c>
      <c r="D129" s="193">
        <v>40</v>
      </c>
      <c r="E129" s="446">
        <v>100</v>
      </c>
    </row>
    <row r="130" spans="2:5" ht="42.75" x14ac:dyDescent="0.25">
      <c r="B130" s="93" t="s">
        <v>58</v>
      </c>
      <c r="C130" s="94">
        <v>60</v>
      </c>
      <c r="D130" s="193">
        <v>60</v>
      </c>
      <c r="E130" s="447"/>
    </row>
    <row r="132" spans="2:5" ht="60.75" customHeight="1" x14ac:dyDescent="0.25">
      <c r="B132" s="258"/>
    </row>
  </sheetData>
  <mergeCells count="41">
    <mergeCell ref="B119:B121"/>
    <mergeCell ref="F119:F121"/>
    <mergeCell ref="E129:E130"/>
    <mergeCell ref="B109:N109"/>
    <mergeCell ref="J111:L111"/>
    <mergeCell ref="P111:Q111"/>
    <mergeCell ref="P112:Q112"/>
    <mergeCell ref="P113:Q113"/>
    <mergeCell ref="P114:Q114"/>
    <mergeCell ref="P81:Q81"/>
    <mergeCell ref="B84:N84"/>
    <mergeCell ref="D87:E87"/>
    <mergeCell ref="D88:E88"/>
    <mergeCell ref="B91:P91"/>
    <mergeCell ref="B94:N94"/>
    <mergeCell ref="P80:Q80"/>
    <mergeCell ref="C58:N58"/>
    <mergeCell ref="B60:N60"/>
    <mergeCell ref="O63:P63"/>
    <mergeCell ref="O64:P64"/>
    <mergeCell ref="O65:P65"/>
    <mergeCell ref="O66:P66"/>
    <mergeCell ref="O67:P67"/>
    <mergeCell ref="O68:P68"/>
    <mergeCell ref="B74:N74"/>
    <mergeCell ref="J79:L79"/>
    <mergeCell ref="P79:Q79"/>
    <mergeCell ref="B54:B55"/>
    <mergeCell ref="C54:C55"/>
    <mergeCell ref="D54:E54"/>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2985 WLL982985 C65481 IV65481 SR65481 ACN65481 AMJ65481 AWF65481 BGB65481 BPX65481 BZT65481 CJP65481 CTL65481 DDH65481 DND65481 DWZ65481 EGV65481 EQR65481 FAN65481 FKJ65481 FUF65481 GEB65481 GNX65481 GXT65481 HHP65481 HRL65481 IBH65481 ILD65481 IUZ65481 JEV65481 JOR65481 JYN65481 KIJ65481 KSF65481 LCB65481 LLX65481 LVT65481 MFP65481 MPL65481 MZH65481 NJD65481 NSZ65481 OCV65481 OMR65481 OWN65481 PGJ65481 PQF65481 QAB65481 QJX65481 QTT65481 RDP65481 RNL65481 RXH65481 SHD65481 SQZ65481 TAV65481 TKR65481 TUN65481 UEJ65481 UOF65481 UYB65481 VHX65481 VRT65481 WBP65481 WLL65481 WVH65481 C131017 IV131017 SR131017 ACN131017 AMJ131017 AWF131017 BGB131017 BPX131017 BZT131017 CJP131017 CTL131017 DDH131017 DND131017 DWZ131017 EGV131017 EQR131017 FAN131017 FKJ131017 FUF131017 GEB131017 GNX131017 GXT131017 HHP131017 HRL131017 IBH131017 ILD131017 IUZ131017 JEV131017 JOR131017 JYN131017 KIJ131017 KSF131017 LCB131017 LLX131017 LVT131017 MFP131017 MPL131017 MZH131017 NJD131017 NSZ131017 OCV131017 OMR131017 OWN131017 PGJ131017 PQF131017 QAB131017 QJX131017 QTT131017 RDP131017 RNL131017 RXH131017 SHD131017 SQZ131017 TAV131017 TKR131017 TUN131017 UEJ131017 UOF131017 UYB131017 VHX131017 VRT131017 WBP131017 WLL131017 WVH131017 C196553 IV196553 SR196553 ACN196553 AMJ196553 AWF196553 BGB196553 BPX196553 BZT196553 CJP196553 CTL196553 DDH196553 DND196553 DWZ196553 EGV196553 EQR196553 FAN196553 FKJ196553 FUF196553 GEB196553 GNX196553 GXT196553 HHP196553 HRL196553 IBH196553 ILD196553 IUZ196553 JEV196553 JOR196553 JYN196553 KIJ196553 KSF196553 LCB196553 LLX196553 LVT196553 MFP196553 MPL196553 MZH196553 NJD196553 NSZ196553 OCV196553 OMR196553 OWN196553 PGJ196553 PQF196553 QAB196553 QJX196553 QTT196553 RDP196553 RNL196553 RXH196553 SHD196553 SQZ196553 TAV196553 TKR196553 TUN196553 UEJ196553 UOF196553 UYB196553 VHX196553 VRT196553 WBP196553 WLL196553 WVH196553 C262089 IV262089 SR262089 ACN262089 AMJ262089 AWF262089 BGB262089 BPX262089 BZT262089 CJP262089 CTL262089 DDH262089 DND262089 DWZ262089 EGV262089 EQR262089 FAN262089 FKJ262089 FUF262089 GEB262089 GNX262089 GXT262089 HHP262089 HRL262089 IBH262089 ILD262089 IUZ262089 JEV262089 JOR262089 JYN262089 KIJ262089 KSF262089 LCB262089 LLX262089 LVT262089 MFP262089 MPL262089 MZH262089 NJD262089 NSZ262089 OCV262089 OMR262089 OWN262089 PGJ262089 PQF262089 QAB262089 QJX262089 QTT262089 RDP262089 RNL262089 RXH262089 SHD262089 SQZ262089 TAV262089 TKR262089 TUN262089 UEJ262089 UOF262089 UYB262089 VHX262089 VRT262089 WBP262089 WLL262089 WVH262089 C327625 IV327625 SR327625 ACN327625 AMJ327625 AWF327625 BGB327625 BPX327625 BZT327625 CJP327625 CTL327625 DDH327625 DND327625 DWZ327625 EGV327625 EQR327625 FAN327625 FKJ327625 FUF327625 GEB327625 GNX327625 GXT327625 HHP327625 HRL327625 IBH327625 ILD327625 IUZ327625 JEV327625 JOR327625 JYN327625 KIJ327625 KSF327625 LCB327625 LLX327625 LVT327625 MFP327625 MPL327625 MZH327625 NJD327625 NSZ327625 OCV327625 OMR327625 OWN327625 PGJ327625 PQF327625 QAB327625 QJX327625 QTT327625 RDP327625 RNL327625 RXH327625 SHD327625 SQZ327625 TAV327625 TKR327625 TUN327625 UEJ327625 UOF327625 UYB327625 VHX327625 VRT327625 WBP327625 WLL327625 WVH327625 C393161 IV393161 SR393161 ACN393161 AMJ393161 AWF393161 BGB393161 BPX393161 BZT393161 CJP393161 CTL393161 DDH393161 DND393161 DWZ393161 EGV393161 EQR393161 FAN393161 FKJ393161 FUF393161 GEB393161 GNX393161 GXT393161 HHP393161 HRL393161 IBH393161 ILD393161 IUZ393161 JEV393161 JOR393161 JYN393161 KIJ393161 KSF393161 LCB393161 LLX393161 LVT393161 MFP393161 MPL393161 MZH393161 NJD393161 NSZ393161 OCV393161 OMR393161 OWN393161 PGJ393161 PQF393161 QAB393161 QJX393161 QTT393161 RDP393161 RNL393161 RXH393161 SHD393161 SQZ393161 TAV393161 TKR393161 TUN393161 UEJ393161 UOF393161 UYB393161 VHX393161 VRT393161 WBP393161 WLL393161 WVH393161 C458697 IV458697 SR458697 ACN458697 AMJ458697 AWF458697 BGB458697 BPX458697 BZT458697 CJP458697 CTL458697 DDH458697 DND458697 DWZ458697 EGV458697 EQR458697 FAN458697 FKJ458697 FUF458697 GEB458697 GNX458697 GXT458697 HHP458697 HRL458697 IBH458697 ILD458697 IUZ458697 JEV458697 JOR458697 JYN458697 KIJ458697 KSF458697 LCB458697 LLX458697 LVT458697 MFP458697 MPL458697 MZH458697 NJD458697 NSZ458697 OCV458697 OMR458697 OWN458697 PGJ458697 PQF458697 QAB458697 QJX458697 QTT458697 RDP458697 RNL458697 RXH458697 SHD458697 SQZ458697 TAV458697 TKR458697 TUN458697 UEJ458697 UOF458697 UYB458697 VHX458697 VRT458697 WBP458697 WLL458697 WVH458697 C524233 IV524233 SR524233 ACN524233 AMJ524233 AWF524233 BGB524233 BPX524233 BZT524233 CJP524233 CTL524233 DDH524233 DND524233 DWZ524233 EGV524233 EQR524233 FAN524233 FKJ524233 FUF524233 GEB524233 GNX524233 GXT524233 HHP524233 HRL524233 IBH524233 ILD524233 IUZ524233 JEV524233 JOR524233 JYN524233 KIJ524233 KSF524233 LCB524233 LLX524233 LVT524233 MFP524233 MPL524233 MZH524233 NJD524233 NSZ524233 OCV524233 OMR524233 OWN524233 PGJ524233 PQF524233 QAB524233 QJX524233 QTT524233 RDP524233 RNL524233 RXH524233 SHD524233 SQZ524233 TAV524233 TKR524233 TUN524233 UEJ524233 UOF524233 UYB524233 VHX524233 VRT524233 WBP524233 WLL524233 WVH524233 C589769 IV589769 SR589769 ACN589769 AMJ589769 AWF589769 BGB589769 BPX589769 BZT589769 CJP589769 CTL589769 DDH589769 DND589769 DWZ589769 EGV589769 EQR589769 FAN589769 FKJ589769 FUF589769 GEB589769 GNX589769 GXT589769 HHP589769 HRL589769 IBH589769 ILD589769 IUZ589769 JEV589769 JOR589769 JYN589769 KIJ589769 KSF589769 LCB589769 LLX589769 LVT589769 MFP589769 MPL589769 MZH589769 NJD589769 NSZ589769 OCV589769 OMR589769 OWN589769 PGJ589769 PQF589769 QAB589769 QJX589769 QTT589769 RDP589769 RNL589769 RXH589769 SHD589769 SQZ589769 TAV589769 TKR589769 TUN589769 UEJ589769 UOF589769 UYB589769 VHX589769 VRT589769 WBP589769 WLL589769 WVH589769 C655305 IV655305 SR655305 ACN655305 AMJ655305 AWF655305 BGB655305 BPX655305 BZT655305 CJP655305 CTL655305 DDH655305 DND655305 DWZ655305 EGV655305 EQR655305 FAN655305 FKJ655305 FUF655305 GEB655305 GNX655305 GXT655305 HHP655305 HRL655305 IBH655305 ILD655305 IUZ655305 JEV655305 JOR655305 JYN655305 KIJ655305 KSF655305 LCB655305 LLX655305 LVT655305 MFP655305 MPL655305 MZH655305 NJD655305 NSZ655305 OCV655305 OMR655305 OWN655305 PGJ655305 PQF655305 QAB655305 QJX655305 QTT655305 RDP655305 RNL655305 RXH655305 SHD655305 SQZ655305 TAV655305 TKR655305 TUN655305 UEJ655305 UOF655305 UYB655305 VHX655305 VRT655305 WBP655305 WLL655305 WVH655305 C720841 IV720841 SR720841 ACN720841 AMJ720841 AWF720841 BGB720841 BPX720841 BZT720841 CJP720841 CTL720841 DDH720841 DND720841 DWZ720841 EGV720841 EQR720841 FAN720841 FKJ720841 FUF720841 GEB720841 GNX720841 GXT720841 HHP720841 HRL720841 IBH720841 ILD720841 IUZ720841 JEV720841 JOR720841 JYN720841 KIJ720841 KSF720841 LCB720841 LLX720841 LVT720841 MFP720841 MPL720841 MZH720841 NJD720841 NSZ720841 OCV720841 OMR720841 OWN720841 PGJ720841 PQF720841 QAB720841 QJX720841 QTT720841 RDP720841 RNL720841 RXH720841 SHD720841 SQZ720841 TAV720841 TKR720841 TUN720841 UEJ720841 UOF720841 UYB720841 VHX720841 VRT720841 WBP720841 WLL720841 WVH720841 C786377 IV786377 SR786377 ACN786377 AMJ786377 AWF786377 BGB786377 BPX786377 BZT786377 CJP786377 CTL786377 DDH786377 DND786377 DWZ786377 EGV786377 EQR786377 FAN786377 FKJ786377 FUF786377 GEB786377 GNX786377 GXT786377 HHP786377 HRL786377 IBH786377 ILD786377 IUZ786377 JEV786377 JOR786377 JYN786377 KIJ786377 KSF786377 LCB786377 LLX786377 LVT786377 MFP786377 MPL786377 MZH786377 NJD786377 NSZ786377 OCV786377 OMR786377 OWN786377 PGJ786377 PQF786377 QAB786377 QJX786377 QTT786377 RDP786377 RNL786377 RXH786377 SHD786377 SQZ786377 TAV786377 TKR786377 TUN786377 UEJ786377 UOF786377 UYB786377 VHX786377 VRT786377 WBP786377 WLL786377 WVH786377 C851913 IV851913 SR851913 ACN851913 AMJ851913 AWF851913 BGB851913 BPX851913 BZT851913 CJP851913 CTL851913 DDH851913 DND851913 DWZ851913 EGV851913 EQR851913 FAN851913 FKJ851913 FUF851913 GEB851913 GNX851913 GXT851913 HHP851913 HRL851913 IBH851913 ILD851913 IUZ851913 JEV851913 JOR851913 JYN851913 KIJ851913 KSF851913 LCB851913 LLX851913 LVT851913 MFP851913 MPL851913 MZH851913 NJD851913 NSZ851913 OCV851913 OMR851913 OWN851913 PGJ851913 PQF851913 QAB851913 QJX851913 QTT851913 RDP851913 RNL851913 RXH851913 SHD851913 SQZ851913 TAV851913 TKR851913 TUN851913 UEJ851913 UOF851913 UYB851913 VHX851913 VRT851913 WBP851913 WLL851913 WVH851913 C917449 IV917449 SR917449 ACN917449 AMJ917449 AWF917449 BGB917449 BPX917449 BZT917449 CJP917449 CTL917449 DDH917449 DND917449 DWZ917449 EGV917449 EQR917449 FAN917449 FKJ917449 FUF917449 GEB917449 GNX917449 GXT917449 HHP917449 HRL917449 IBH917449 ILD917449 IUZ917449 JEV917449 JOR917449 JYN917449 KIJ917449 KSF917449 LCB917449 LLX917449 LVT917449 MFP917449 MPL917449 MZH917449 NJD917449 NSZ917449 OCV917449 OMR917449 OWN917449 PGJ917449 PQF917449 QAB917449 QJX917449 QTT917449 RDP917449 RNL917449 RXH917449 SHD917449 SQZ917449 TAV917449 TKR917449 TUN917449 UEJ917449 UOF917449 UYB917449 VHX917449 VRT917449 WBP917449 WLL917449 WVH917449 C982985 IV982985 SR982985 ACN982985 AMJ982985 AWF982985 BGB982985 BPX982985 BZT982985 CJP982985 CTL982985 DDH982985 DND982985 DWZ982985 EGV982985 EQR982985 FAN982985 FKJ982985 FUF982985 GEB982985 GNX982985 GXT982985 HHP982985 HRL982985 IBH982985 ILD982985 IUZ982985 JEV982985 JOR982985 JYN982985 KIJ982985 KSF982985 LCB982985 LLX982985 LVT982985 MFP982985 MPL982985 MZH982985 NJD982985 NSZ982985 OCV982985 OMR982985 OWN982985 PGJ982985 PQF982985 QAB982985 QJX982985 QTT982985 RDP982985 RNL982985 RXH982985 SHD982985 SQZ982985 TAV982985 TKR982985 TUN982985 UEJ982985 UOF982985 UYB982985 VHX982985 VRT982985 WBP98298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2985 A65481 IS65481 SO65481 ACK65481 AMG65481 AWC65481 BFY65481 BPU65481 BZQ65481 CJM65481 CTI65481 DDE65481 DNA65481 DWW65481 EGS65481 EQO65481 FAK65481 FKG65481 FUC65481 GDY65481 GNU65481 GXQ65481 HHM65481 HRI65481 IBE65481 ILA65481 IUW65481 JES65481 JOO65481 JYK65481 KIG65481 KSC65481 LBY65481 LLU65481 LVQ65481 MFM65481 MPI65481 MZE65481 NJA65481 NSW65481 OCS65481 OMO65481 OWK65481 PGG65481 PQC65481 PZY65481 QJU65481 QTQ65481 RDM65481 RNI65481 RXE65481 SHA65481 SQW65481 TAS65481 TKO65481 TUK65481 UEG65481 UOC65481 UXY65481 VHU65481 VRQ65481 WBM65481 WLI65481 WVE65481 A131017 IS131017 SO131017 ACK131017 AMG131017 AWC131017 BFY131017 BPU131017 BZQ131017 CJM131017 CTI131017 DDE131017 DNA131017 DWW131017 EGS131017 EQO131017 FAK131017 FKG131017 FUC131017 GDY131017 GNU131017 GXQ131017 HHM131017 HRI131017 IBE131017 ILA131017 IUW131017 JES131017 JOO131017 JYK131017 KIG131017 KSC131017 LBY131017 LLU131017 LVQ131017 MFM131017 MPI131017 MZE131017 NJA131017 NSW131017 OCS131017 OMO131017 OWK131017 PGG131017 PQC131017 PZY131017 QJU131017 QTQ131017 RDM131017 RNI131017 RXE131017 SHA131017 SQW131017 TAS131017 TKO131017 TUK131017 UEG131017 UOC131017 UXY131017 VHU131017 VRQ131017 WBM131017 WLI131017 WVE131017 A196553 IS196553 SO196553 ACK196553 AMG196553 AWC196553 BFY196553 BPU196553 BZQ196553 CJM196553 CTI196553 DDE196553 DNA196553 DWW196553 EGS196553 EQO196553 FAK196553 FKG196553 FUC196553 GDY196553 GNU196553 GXQ196553 HHM196553 HRI196553 IBE196553 ILA196553 IUW196553 JES196553 JOO196553 JYK196553 KIG196553 KSC196553 LBY196553 LLU196553 LVQ196553 MFM196553 MPI196553 MZE196553 NJA196553 NSW196553 OCS196553 OMO196553 OWK196553 PGG196553 PQC196553 PZY196553 QJU196553 QTQ196553 RDM196553 RNI196553 RXE196553 SHA196553 SQW196553 TAS196553 TKO196553 TUK196553 UEG196553 UOC196553 UXY196553 VHU196553 VRQ196553 WBM196553 WLI196553 WVE196553 A262089 IS262089 SO262089 ACK262089 AMG262089 AWC262089 BFY262089 BPU262089 BZQ262089 CJM262089 CTI262089 DDE262089 DNA262089 DWW262089 EGS262089 EQO262089 FAK262089 FKG262089 FUC262089 GDY262089 GNU262089 GXQ262089 HHM262089 HRI262089 IBE262089 ILA262089 IUW262089 JES262089 JOO262089 JYK262089 KIG262089 KSC262089 LBY262089 LLU262089 LVQ262089 MFM262089 MPI262089 MZE262089 NJA262089 NSW262089 OCS262089 OMO262089 OWK262089 PGG262089 PQC262089 PZY262089 QJU262089 QTQ262089 RDM262089 RNI262089 RXE262089 SHA262089 SQW262089 TAS262089 TKO262089 TUK262089 UEG262089 UOC262089 UXY262089 VHU262089 VRQ262089 WBM262089 WLI262089 WVE262089 A327625 IS327625 SO327625 ACK327625 AMG327625 AWC327625 BFY327625 BPU327625 BZQ327625 CJM327625 CTI327625 DDE327625 DNA327625 DWW327625 EGS327625 EQO327625 FAK327625 FKG327625 FUC327625 GDY327625 GNU327625 GXQ327625 HHM327625 HRI327625 IBE327625 ILA327625 IUW327625 JES327625 JOO327625 JYK327625 KIG327625 KSC327625 LBY327625 LLU327625 LVQ327625 MFM327625 MPI327625 MZE327625 NJA327625 NSW327625 OCS327625 OMO327625 OWK327625 PGG327625 PQC327625 PZY327625 QJU327625 QTQ327625 RDM327625 RNI327625 RXE327625 SHA327625 SQW327625 TAS327625 TKO327625 TUK327625 UEG327625 UOC327625 UXY327625 VHU327625 VRQ327625 WBM327625 WLI327625 WVE327625 A393161 IS393161 SO393161 ACK393161 AMG393161 AWC393161 BFY393161 BPU393161 BZQ393161 CJM393161 CTI393161 DDE393161 DNA393161 DWW393161 EGS393161 EQO393161 FAK393161 FKG393161 FUC393161 GDY393161 GNU393161 GXQ393161 HHM393161 HRI393161 IBE393161 ILA393161 IUW393161 JES393161 JOO393161 JYK393161 KIG393161 KSC393161 LBY393161 LLU393161 LVQ393161 MFM393161 MPI393161 MZE393161 NJA393161 NSW393161 OCS393161 OMO393161 OWK393161 PGG393161 PQC393161 PZY393161 QJU393161 QTQ393161 RDM393161 RNI393161 RXE393161 SHA393161 SQW393161 TAS393161 TKO393161 TUK393161 UEG393161 UOC393161 UXY393161 VHU393161 VRQ393161 WBM393161 WLI393161 WVE393161 A458697 IS458697 SO458697 ACK458697 AMG458697 AWC458697 BFY458697 BPU458697 BZQ458697 CJM458697 CTI458697 DDE458697 DNA458697 DWW458697 EGS458697 EQO458697 FAK458697 FKG458697 FUC458697 GDY458697 GNU458697 GXQ458697 HHM458697 HRI458697 IBE458697 ILA458697 IUW458697 JES458697 JOO458697 JYK458697 KIG458697 KSC458697 LBY458697 LLU458697 LVQ458697 MFM458697 MPI458697 MZE458697 NJA458697 NSW458697 OCS458697 OMO458697 OWK458697 PGG458697 PQC458697 PZY458697 QJU458697 QTQ458697 RDM458697 RNI458697 RXE458697 SHA458697 SQW458697 TAS458697 TKO458697 TUK458697 UEG458697 UOC458697 UXY458697 VHU458697 VRQ458697 WBM458697 WLI458697 WVE458697 A524233 IS524233 SO524233 ACK524233 AMG524233 AWC524233 BFY524233 BPU524233 BZQ524233 CJM524233 CTI524233 DDE524233 DNA524233 DWW524233 EGS524233 EQO524233 FAK524233 FKG524233 FUC524233 GDY524233 GNU524233 GXQ524233 HHM524233 HRI524233 IBE524233 ILA524233 IUW524233 JES524233 JOO524233 JYK524233 KIG524233 KSC524233 LBY524233 LLU524233 LVQ524233 MFM524233 MPI524233 MZE524233 NJA524233 NSW524233 OCS524233 OMO524233 OWK524233 PGG524233 PQC524233 PZY524233 QJU524233 QTQ524233 RDM524233 RNI524233 RXE524233 SHA524233 SQW524233 TAS524233 TKO524233 TUK524233 UEG524233 UOC524233 UXY524233 VHU524233 VRQ524233 WBM524233 WLI524233 WVE524233 A589769 IS589769 SO589769 ACK589769 AMG589769 AWC589769 BFY589769 BPU589769 BZQ589769 CJM589769 CTI589769 DDE589769 DNA589769 DWW589769 EGS589769 EQO589769 FAK589769 FKG589769 FUC589769 GDY589769 GNU589769 GXQ589769 HHM589769 HRI589769 IBE589769 ILA589769 IUW589769 JES589769 JOO589769 JYK589769 KIG589769 KSC589769 LBY589769 LLU589769 LVQ589769 MFM589769 MPI589769 MZE589769 NJA589769 NSW589769 OCS589769 OMO589769 OWK589769 PGG589769 PQC589769 PZY589769 QJU589769 QTQ589769 RDM589769 RNI589769 RXE589769 SHA589769 SQW589769 TAS589769 TKO589769 TUK589769 UEG589769 UOC589769 UXY589769 VHU589769 VRQ589769 WBM589769 WLI589769 WVE589769 A655305 IS655305 SO655305 ACK655305 AMG655305 AWC655305 BFY655305 BPU655305 BZQ655305 CJM655305 CTI655305 DDE655305 DNA655305 DWW655305 EGS655305 EQO655305 FAK655305 FKG655305 FUC655305 GDY655305 GNU655305 GXQ655305 HHM655305 HRI655305 IBE655305 ILA655305 IUW655305 JES655305 JOO655305 JYK655305 KIG655305 KSC655305 LBY655305 LLU655305 LVQ655305 MFM655305 MPI655305 MZE655305 NJA655305 NSW655305 OCS655305 OMO655305 OWK655305 PGG655305 PQC655305 PZY655305 QJU655305 QTQ655305 RDM655305 RNI655305 RXE655305 SHA655305 SQW655305 TAS655305 TKO655305 TUK655305 UEG655305 UOC655305 UXY655305 VHU655305 VRQ655305 WBM655305 WLI655305 WVE655305 A720841 IS720841 SO720841 ACK720841 AMG720841 AWC720841 BFY720841 BPU720841 BZQ720841 CJM720841 CTI720841 DDE720841 DNA720841 DWW720841 EGS720841 EQO720841 FAK720841 FKG720841 FUC720841 GDY720841 GNU720841 GXQ720841 HHM720841 HRI720841 IBE720841 ILA720841 IUW720841 JES720841 JOO720841 JYK720841 KIG720841 KSC720841 LBY720841 LLU720841 LVQ720841 MFM720841 MPI720841 MZE720841 NJA720841 NSW720841 OCS720841 OMO720841 OWK720841 PGG720841 PQC720841 PZY720841 QJU720841 QTQ720841 RDM720841 RNI720841 RXE720841 SHA720841 SQW720841 TAS720841 TKO720841 TUK720841 UEG720841 UOC720841 UXY720841 VHU720841 VRQ720841 WBM720841 WLI720841 WVE720841 A786377 IS786377 SO786377 ACK786377 AMG786377 AWC786377 BFY786377 BPU786377 BZQ786377 CJM786377 CTI786377 DDE786377 DNA786377 DWW786377 EGS786377 EQO786377 FAK786377 FKG786377 FUC786377 GDY786377 GNU786377 GXQ786377 HHM786377 HRI786377 IBE786377 ILA786377 IUW786377 JES786377 JOO786377 JYK786377 KIG786377 KSC786377 LBY786377 LLU786377 LVQ786377 MFM786377 MPI786377 MZE786377 NJA786377 NSW786377 OCS786377 OMO786377 OWK786377 PGG786377 PQC786377 PZY786377 QJU786377 QTQ786377 RDM786377 RNI786377 RXE786377 SHA786377 SQW786377 TAS786377 TKO786377 TUK786377 UEG786377 UOC786377 UXY786377 VHU786377 VRQ786377 WBM786377 WLI786377 WVE786377 A851913 IS851913 SO851913 ACK851913 AMG851913 AWC851913 BFY851913 BPU851913 BZQ851913 CJM851913 CTI851913 DDE851913 DNA851913 DWW851913 EGS851913 EQO851913 FAK851913 FKG851913 FUC851913 GDY851913 GNU851913 GXQ851913 HHM851913 HRI851913 IBE851913 ILA851913 IUW851913 JES851913 JOO851913 JYK851913 KIG851913 KSC851913 LBY851913 LLU851913 LVQ851913 MFM851913 MPI851913 MZE851913 NJA851913 NSW851913 OCS851913 OMO851913 OWK851913 PGG851913 PQC851913 PZY851913 QJU851913 QTQ851913 RDM851913 RNI851913 RXE851913 SHA851913 SQW851913 TAS851913 TKO851913 TUK851913 UEG851913 UOC851913 UXY851913 VHU851913 VRQ851913 WBM851913 WLI851913 WVE851913 A917449 IS917449 SO917449 ACK917449 AMG917449 AWC917449 BFY917449 BPU917449 BZQ917449 CJM917449 CTI917449 DDE917449 DNA917449 DWW917449 EGS917449 EQO917449 FAK917449 FKG917449 FUC917449 GDY917449 GNU917449 GXQ917449 HHM917449 HRI917449 IBE917449 ILA917449 IUW917449 JES917449 JOO917449 JYK917449 KIG917449 KSC917449 LBY917449 LLU917449 LVQ917449 MFM917449 MPI917449 MZE917449 NJA917449 NSW917449 OCS917449 OMO917449 OWK917449 PGG917449 PQC917449 PZY917449 QJU917449 QTQ917449 RDM917449 RNI917449 RXE917449 SHA917449 SQW917449 TAS917449 TKO917449 TUK917449 UEG917449 UOC917449 UXY917449 VHU917449 VRQ917449 WBM917449 WLI917449 WVE917449 A982985 IS982985 SO982985 ACK982985 AMG982985 AWC982985 BFY982985 BPU982985 BZQ982985 CJM982985 CTI982985 DDE982985 DNA982985 DWW982985 EGS982985 EQO982985 FAK982985 FKG982985 FUC982985 GDY982985 GNU982985 GXQ982985 HHM982985 HRI982985 IBE982985 ILA982985 IUW982985 JES982985 JOO982985 JYK982985 KIG982985 KSC982985 LBY982985 LLU982985 LVQ982985 MFM982985 MPI982985 MZE982985 NJA982985 NSW982985 OCS982985 OMO982985 OWK982985 PGG982985 PQC982985 PZY982985 QJU982985 QTQ982985 RDM982985 RNI982985 RXE982985 SHA982985 SQW982985 TAS982985 TKO982985 TUK982985 UEG982985 UOC982985 UXY982985 VHU982985 VRQ982985 WBM982985 WLI98298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38"/>
  <sheetViews>
    <sheetView topLeftCell="A13" zoomScale="99" zoomScaleNormal="99" workbookViewId="0">
      <selection activeCell="B71" sqref="B71"/>
    </sheetView>
  </sheetViews>
  <sheetFormatPr baseColWidth="10" defaultRowHeight="15" x14ac:dyDescent="0.25"/>
  <cols>
    <col min="1" max="1" width="3.140625" style="9" bestFit="1" customWidth="1"/>
    <col min="2" max="2" width="88.85546875" style="9"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18" width="33.28515625"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1147</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1148</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41</v>
      </c>
      <c r="E15" s="36">
        <v>379375100</v>
      </c>
      <c r="F15" s="241">
        <v>130</v>
      </c>
      <c r="G15" s="81"/>
      <c r="I15" s="39"/>
      <c r="J15" s="39"/>
      <c r="K15" s="39"/>
      <c r="L15" s="39"/>
      <c r="M15" s="39"/>
      <c r="N15" s="96"/>
    </row>
    <row r="16" spans="2:16" x14ac:dyDescent="0.25">
      <c r="B16" s="443"/>
      <c r="C16" s="443"/>
      <c r="D16" s="198">
        <v>38</v>
      </c>
      <c r="E16" s="36">
        <v>102139450</v>
      </c>
      <c r="F16" s="241">
        <v>35</v>
      </c>
      <c r="G16" s="81"/>
      <c r="I16" s="39"/>
      <c r="J16" s="39"/>
      <c r="K16" s="39"/>
      <c r="L16" s="39"/>
      <c r="M16" s="39"/>
      <c r="N16" s="96"/>
    </row>
    <row r="17" spans="1:14" x14ac:dyDescent="0.25">
      <c r="B17" s="443"/>
      <c r="C17" s="443"/>
      <c r="D17" s="198">
        <v>37</v>
      </c>
      <c r="E17" s="36">
        <v>326488560</v>
      </c>
      <c r="F17" s="241">
        <v>120</v>
      </c>
      <c r="G17" s="81"/>
      <c r="I17" s="39"/>
      <c r="J17" s="39"/>
      <c r="K17" s="39"/>
      <c r="L17" s="39"/>
      <c r="M17" s="39"/>
      <c r="N17" s="96"/>
    </row>
    <row r="18" spans="1:14" x14ac:dyDescent="0.25">
      <c r="B18" s="443"/>
      <c r="C18" s="443"/>
      <c r="D18" s="198"/>
      <c r="E18" s="37"/>
      <c r="F18" s="241"/>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808003110</v>
      </c>
      <c r="F22" s="241">
        <f>SUM(F15:F21)</f>
        <v>285</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228</v>
      </c>
      <c r="D24" s="42"/>
      <c r="E24" s="45">
        <f>E22</f>
        <v>808003110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c r="D30" s="193" t="s">
        <v>165</v>
      </c>
      <c r="E30" s="92"/>
      <c r="F30" s="92"/>
      <c r="G30" s="92"/>
      <c r="H30" s="92"/>
      <c r="I30" s="95"/>
      <c r="J30" s="95"/>
      <c r="K30" s="95"/>
      <c r="L30" s="95"/>
      <c r="M30" s="95"/>
      <c r="N30" s="96"/>
    </row>
    <row r="31" spans="1:14" x14ac:dyDescent="0.25">
      <c r="A31" s="87"/>
      <c r="B31" s="109" t="s">
        <v>98</v>
      </c>
      <c r="C31" s="193" t="s">
        <v>110</v>
      </c>
      <c r="D31" s="193"/>
      <c r="E31" s="92"/>
      <c r="F31" s="92"/>
      <c r="G31" s="92"/>
      <c r="H31" s="92"/>
      <c r="I31" s="95"/>
      <c r="J31" s="95"/>
      <c r="K31" s="95"/>
      <c r="L31" s="95"/>
      <c r="M31" s="95"/>
      <c r="N31" s="96"/>
    </row>
    <row r="32" spans="1:14" x14ac:dyDescent="0.25">
      <c r="A32" s="87"/>
      <c r="B32" s="109" t="s">
        <v>99</v>
      </c>
      <c r="C32" s="193" t="s">
        <v>110</v>
      </c>
      <c r="D32" s="193"/>
      <c r="E32" s="92"/>
      <c r="F32" s="92"/>
      <c r="G32" s="92"/>
      <c r="H32" s="92"/>
      <c r="I32" s="95"/>
      <c r="J32" s="95"/>
      <c r="K32" s="95"/>
      <c r="L32" s="95"/>
      <c r="M32" s="95"/>
      <c r="N32" s="96"/>
    </row>
    <row r="33" spans="1:17" x14ac:dyDescent="0.25">
      <c r="A33" s="87"/>
      <c r="B33" s="109" t="s">
        <v>100</v>
      </c>
      <c r="C33" s="242"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f>7/30</f>
        <v>0.23333333333333334</v>
      </c>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60</v>
      </c>
      <c r="F40" s="92"/>
      <c r="G40" s="92"/>
      <c r="H40" s="92"/>
      <c r="I40" s="95">
        <f>7/30</f>
        <v>0.23333333333333334</v>
      </c>
      <c r="J40" s="95"/>
      <c r="K40" s="95"/>
      <c r="L40" s="95"/>
      <c r="M40" s="95"/>
      <c r="N40" s="96"/>
    </row>
    <row r="41" spans="1:17" ht="50.25" customHeight="1"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56.25" customHeight="1" x14ac:dyDescent="0.25">
      <c r="A49" s="47"/>
      <c r="B49" s="50" t="s">
        <v>1149</v>
      </c>
      <c r="C49" s="103" t="s">
        <v>1149</v>
      </c>
      <c r="D49" s="102" t="s">
        <v>189</v>
      </c>
      <c r="E49" s="97" t="s">
        <v>1199</v>
      </c>
      <c r="F49" s="98" t="s">
        <v>95</v>
      </c>
      <c r="G49" s="98"/>
      <c r="H49" s="259">
        <v>40192</v>
      </c>
      <c r="I49" s="259">
        <v>40543</v>
      </c>
      <c r="J49" s="99"/>
      <c r="K49" s="155">
        <v>11.56</v>
      </c>
      <c r="L49" s="155"/>
      <c r="M49" s="124">
        <v>1703</v>
      </c>
      <c r="N49" s="90"/>
      <c r="O49" s="27"/>
      <c r="P49" s="27"/>
      <c r="Q49" s="116" t="s">
        <v>1200</v>
      </c>
      <c r="R49" s="100"/>
      <c r="S49" s="100"/>
      <c r="T49" s="100"/>
      <c r="U49" s="100"/>
      <c r="V49" s="100"/>
      <c r="W49" s="100"/>
      <c r="X49" s="100"/>
      <c r="Y49" s="100"/>
      <c r="Z49" s="100"/>
    </row>
    <row r="50" spans="1:26" s="101" customFormat="1" ht="57" customHeight="1" x14ac:dyDescent="0.25">
      <c r="A50" s="47"/>
      <c r="B50" s="50" t="s">
        <v>1149</v>
      </c>
      <c r="C50" s="103" t="s">
        <v>1149</v>
      </c>
      <c r="D50" s="102" t="s">
        <v>189</v>
      </c>
      <c r="E50" s="97" t="s">
        <v>1201</v>
      </c>
      <c r="F50" s="98" t="s">
        <v>95</v>
      </c>
      <c r="G50" s="98"/>
      <c r="H50" s="253">
        <v>41256</v>
      </c>
      <c r="I50" s="253">
        <v>41632</v>
      </c>
      <c r="J50" s="99"/>
      <c r="K50" s="155"/>
      <c r="L50" s="155">
        <v>12.36</v>
      </c>
      <c r="M50" s="124">
        <v>682</v>
      </c>
      <c r="N50" s="90"/>
      <c r="O50" s="27"/>
      <c r="P50" s="27"/>
      <c r="Q50" s="116" t="s">
        <v>1200</v>
      </c>
      <c r="R50" s="100"/>
      <c r="S50" s="100"/>
      <c r="T50" s="100"/>
      <c r="U50" s="100"/>
      <c r="V50" s="100"/>
      <c r="W50" s="100"/>
      <c r="X50" s="100"/>
      <c r="Y50" s="100"/>
      <c r="Z50" s="100"/>
    </row>
    <row r="51" spans="1:26" s="101" customFormat="1" x14ac:dyDescent="0.25">
      <c r="A51" s="47"/>
      <c r="B51" s="50" t="s">
        <v>16</v>
      </c>
      <c r="C51" s="103"/>
      <c r="D51" s="102"/>
      <c r="E51" s="97"/>
      <c r="F51" s="98"/>
      <c r="G51" s="98"/>
      <c r="H51" s="98"/>
      <c r="I51" s="99"/>
      <c r="J51" s="99"/>
      <c r="K51" s="104">
        <f>SUM(K49:K50)</f>
        <v>11.56</v>
      </c>
      <c r="L51" s="104">
        <f>SUM(L49:L50)</f>
        <v>12.36</v>
      </c>
      <c r="M51" s="114">
        <f>SUM(M49:M50)</f>
        <v>2385</v>
      </c>
      <c r="N51" s="104">
        <f>SUM(N49:N50)</f>
        <v>0</v>
      </c>
      <c r="O51" s="27"/>
      <c r="P51" s="27"/>
      <c r="Q51" s="117"/>
    </row>
    <row r="52" spans="1:26" s="101" customFormat="1" x14ac:dyDescent="0.25">
      <c r="A52" s="260"/>
      <c r="B52" s="261"/>
      <c r="C52" s="262"/>
      <c r="D52" s="263"/>
      <c r="E52" s="264"/>
      <c r="F52" s="265"/>
      <c r="G52" s="265"/>
      <c r="H52" s="265"/>
      <c r="I52" s="266"/>
      <c r="J52" s="266"/>
      <c r="K52" s="267"/>
      <c r="L52" s="267"/>
      <c r="M52" s="268"/>
      <c r="N52" s="267"/>
      <c r="O52" s="269"/>
      <c r="P52" s="269"/>
      <c r="Q52" s="270"/>
    </row>
    <row r="53" spans="1:26" s="30" customFormat="1" x14ac:dyDescent="0.25">
      <c r="E53" s="31"/>
    </row>
    <row r="54" spans="1:26" s="30" customFormat="1" x14ac:dyDescent="0.25">
      <c r="B54" s="434" t="s">
        <v>28</v>
      </c>
      <c r="C54" s="434" t="s">
        <v>27</v>
      </c>
      <c r="D54" s="436" t="s">
        <v>34</v>
      </c>
      <c r="E54" s="436"/>
    </row>
    <row r="55" spans="1:26" s="30" customFormat="1" x14ac:dyDescent="0.25">
      <c r="B55" s="435"/>
      <c r="C55" s="435"/>
      <c r="D55" s="199" t="s">
        <v>23</v>
      </c>
      <c r="E55" s="62" t="s">
        <v>24</v>
      </c>
    </row>
    <row r="56" spans="1:26" s="30" customFormat="1" ht="30.6" customHeight="1" x14ac:dyDescent="0.25">
      <c r="B56" s="59" t="s">
        <v>21</v>
      </c>
      <c r="C56" s="60">
        <f>+K51</f>
        <v>11.56</v>
      </c>
      <c r="D56" s="200"/>
      <c r="E56" s="58" t="s">
        <v>165</v>
      </c>
      <c r="F56" s="32"/>
      <c r="G56" s="32"/>
      <c r="H56" s="32"/>
      <c r="I56" s="32"/>
      <c r="J56" s="32"/>
      <c r="K56" s="32"/>
      <c r="L56" s="32"/>
      <c r="M56" s="32"/>
    </row>
    <row r="57" spans="1:26" s="30" customFormat="1" ht="30" customHeight="1" x14ac:dyDescent="0.25">
      <c r="B57" s="59" t="s">
        <v>25</v>
      </c>
      <c r="C57" s="60">
        <f>+M51</f>
        <v>2385</v>
      </c>
      <c r="D57" s="200" t="s">
        <v>110</v>
      </c>
      <c r="E57" s="58"/>
    </row>
    <row r="58" spans="1:26" s="30" customFormat="1" x14ac:dyDescent="0.25">
      <c r="B58" s="33"/>
      <c r="C58" s="455"/>
      <c r="D58" s="455"/>
      <c r="E58" s="455"/>
      <c r="F58" s="455"/>
      <c r="G58" s="455"/>
      <c r="H58" s="455"/>
      <c r="I58" s="455"/>
      <c r="J58" s="455"/>
      <c r="K58" s="455"/>
      <c r="L58" s="455"/>
      <c r="M58" s="455"/>
      <c r="N58" s="455"/>
    </row>
    <row r="59" spans="1:26" ht="28.15" customHeight="1" thickBot="1" x14ac:dyDescent="0.3"/>
    <row r="60" spans="1:26" ht="27" thickBot="1" x14ac:dyDescent="0.3">
      <c r="B60" s="456" t="s">
        <v>66</v>
      </c>
      <c r="C60" s="456"/>
      <c r="D60" s="456"/>
      <c r="E60" s="456"/>
      <c r="F60" s="456"/>
      <c r="G60" s="456"/>
      <c r="H60" s="456"/>
      <c r="I60" s="456"/>
      <c r="J60" s="456"/>
      <c r="K60" s="456"/>
      <c r="L60" s="456"/>
      <c r="M60" s="456"/>
      <c r="N60" s="456"/>
    </row>
    <row r="63" spans="1:26" ht="109.5" customHeight="1" x14ac:dyDescent="0.25">
      <c r="B63" s="108" t="s">
        <v>108</v>
      </c>
      <c r="C63" s="68" t="s">
        <v>2</v>
      </c>
      <c r="D63" s="68" t="s">
        <v>68</v>
      </c>
      <c r="E63" s="68" t="s">
        <v>67</v>
      </c>
      <c r="F63" s="68" t="s">
        <v>69</v>
      </c>
      <c r="G63" s="68" t="s">
        <v>70</v>
      </c>
      <c r="H63" s="68" t="s">
        <v>71</v>
      </c>
      <c r="I63" s="68" t="s">
        <v>72</v>
      </c>
      <c r="J63" s="68" t="s">
        <v>73</v>
      </c>
      <c r="K63" s="68" t="s">
        <v>74</v>
      </c>
      <c r="L63" s="68" t="s">
        <v>75</v>
      </c>
      <c r="M63" s="84" t="s">
        <v>76</v>
      </c>
      <c r="N63" s="84" t="s">
        <v>77</v>
      </c>
      <c r="O63" s="452" t="s">
        <v>3</v>
      </c>
      <c r="P63" s="454"/>
      <c r="Q63" s="68" t="s">
        <v>18</v>
      </c>
    </row>
    <row r="64" spans="1:26" x14ac:dyDescent="0.25">
      <c r="B64" s="3" t="s">
        <v>746</v>
      </c>
      <c r="C64" s="191" t="s">
        <v>114</v>
      </c>
      <c r="D64" s="4" t="s">
        <v>1202</v>
      </c>
      <c r="E64" s="4">
        <v>120</v>
      </c>
      <c r="F64" s="4"/>
      <c r="G64" s="4" t="s">
        <v>95</v>
      </c>
      <c r="H64" s="4"/>
      <c r="I64" s="4"/>
      <c r="J64" s="4" t="s">
        <v>95</v>
      </c>
      <c r="K64" s="193" t="s">
        <v>95</v>
      </c>
      <c r="L64" s="193" t="s">
        <v>95</v>
      </c>
      <c r="M64" s="193" t="s">
        <v>95</v>
      </c>
      <c r="N64" s="193"/>
      <c r="O64" s="457"/>
      <c r="P64" s="458"/>
      <c r="Q64" s="193" t="s">
        <v>95</v>
      </c>
    </row>
    <row r="65" spans="2:17" x14ac:dyDescent="0.25">
      <c r="B65" s="3"/>
      <c r="C65" s="3"/>
      <c r="D65" s="5"/>
      <c r="E65" s="5"/>
      <c r="F65" s="4"/>
      <c r="G65" s="4"/>
      <c r="H65" s="4"/>
      <c r="I65" s="85"/>
      <c r="J65" s="85"/>
      <c r="K65" s="109"/>
      <c r="L65" s="109"/>
      <c r="M65" s="109"/>
      <c r="N65" s="109"/>
      <c r="O65" s="457"/>
      <c r="P65" s="458"/>
      <c r="Q65" s="109"/>
    </row>
    <row r="66" spans="2:17" x14ac:dyDescent="0.25">
      <c r="B66" s="3"/>
      <c r="C66" s="3"/>
      <c r="D66" s="5"/>
      <c r="E66" s="5"/>
      <c r="F66" s="4"/>
      <c r="G66" s="4"/>
      <c r="H66" s="4"/>
      <c r="I66" s="85"/>
      <c r="J66" s="85"/>
      <c r="K66" s="109"/>
      <c r="L66" s="109"/>
      <c r="M66" s="109"/>
      <c r="N66" s="109"/>
      <c r="O66" s="457"/>
      <c r="P66" s="458"/>
      <c r="Q66" s="109"/>
    </row>
    <row r="67" spans="2:17" x14ac:dyDescent="0.25">
      <c r="B67" s="3"/>
      <c r="C67" s="3"/>
      <c r="D67" s="5"/>
      <c r="E67" s="5"/>
      <c r="F67" s="4"/>
      <c r="G67" s="4"/>
      <c r="H67" s="4"/>
      <c r="I67" s="85"/>
      <c r="J67" s="85"/>
      <c r="K67" s="109"/>
      <c r="L67" s="109"/>
      <c r="M67" s="109"/>
      <c r="N67" s="109"/>
      <c r="O67" s="457"/>
      <c r="P67" s="458"/>
      <c r="Q67" s="109"/>
    </row>
    <row r="68" spans="2:17" x14ac:dyDescent="0.25">
      <c r="B68" s="109"/>
      <c r="C68" s="109"/>
      <c r="D68" s="109"/>
      <c r="E68" s="109"/>
      <c r="F68" s="109"/>
      <c r="G68" s="109"/>
      <c r="H68" s="109"/>
      <c r="I68" s="109"/>
      <c r="J68" s="109"/>
      <c r="K68" s="109"/>
      <c r="L68" s="109"/>
      <c r="M68" s="109"/>
      <c r="N68" s="109"/>
      <c r="O68" s="457"/>
      <c r="P68" s="458"/>
      <c r="Q68" s="109"/>
    </row>
    <row r="69" spans="2:17" x14ac:dyDescent="0.25">
      <c r="B69" s="9" t="s">
        <v>1</v>
      </c>
    </row>
    <row r="70" spans="2:17" x14ac:dyDescent="0.25">
      <c r="B70" s="9" t="s">
        <v>37</v>
      </c>
    </row>
    <row r="71" spans="2:17" x14ac:dyDescent="0.25">
      <c r="B71" s="9" t="s">
        <v>60</v>
      </c>
    </row>
    <row r="73" spans="2:17" ht="15.75" thickBot="1" x14ac:dyDescent="0.3"/>
    <row r="74" spans="2:17" ht="27" thickBot="1" x14ac:dyDescent="0.3">
      <c r="B74" s="449" t="s">
        <v>38</v>
      </c>
      <c r="C74" s="450"/>
      <c r="D74" s="450"/>
      <c r="E74" s="450"/>
      <c r="F74" s="450"/>
      <c r="G74" s="450"/>
      <c r="H74" s="450"/>
      <c r="I74" s="450"/>
      <c r="J74" s="450"/>
      <c r="K74" s="450"/>
      <c r="L74" s="450"/>
      <c r="M74" s="450"/>
      <c r="N74" s="451"/>
    </row>
    <row r="79" spans="2:17" ht="76.5" customHeight="1" x14ac:dyDescent="0.25">
      <c r="B79" s="108" t="s">
        <v>0</v>
      </c>
      <c r="C79" s="108" t="s">
        <v>39</v>
      </c>
      <c r="D79" s="108" t="s">
        <v>40</v>
      </c>
      <c r="E79" s="108" t="s">
        <v>78</v>
      </c>
      <c r="F79" s="108" t="s">
        <v>80</v>
      </c>
      <c r="G79" s="108" t="s">
        <v>81</v>
      </c>
      <c r="H79" s="108" t="s">
        <v>82</v>
      </c>
      <c r="I79" s="108" t="s">
        <v>79</v>
      </c>
      <c r="J79" s="452" t="s">
        <v>83</v>
      </c>
      <c r="K79" s="453"/>
      <c r="L79" s="454"/>
      <c r="M79" s="108" t="s">
        <v>84</v>
      </c>
      <c r="N79" s="108" t="s">
        <v>41</v>
      </c>
      <c r="O79" s="108" t="s">
        <v>42</v>
      </c>
      <c r="P79" s="452" t="s">
        <v>3</v>
      </c>
      <c r="Q79" s="454"/>
    </row>
    <row r="80" spans="2:17" ht="60.75" customHeight="1" x14ac:dyDescent="0.25">
      <c r="B80" s="190" t="s">
        <v>160</v>
      </c>
      <c r="C80" s="257" t="s">
        <v>1203</v>
      </c>
      <c r="D80" s="69" t="s">
        <v>1191</v>
      </c>
      <c r="E80" s="69">
        <v>22547771</v>
      </c>
      <c r="F80" s="69" t="s">
        <v>1192</v>
      </c>
      <c r="G80" s="69" t="s">
        <v>116</v>
      </c>
      <c r="H80" s="125">
        <v>40317</v>
      </c>
      <c r="I80" s="5"/>
      <c r="J80" s="69" t="s">
        <v>1180</v>
      </c>
      <c r="K80" s="86" t="s">
        <v>1193</v>
      </c>
      <c r="L80" s="69" t="s">
        <v>569</v>
      </c>
      <c r="M80" s="109" t="s">
        <v>95</v>
      </c>
      <c r="N80" s="109" t="s">
        <v>95</v>
      </c>
      <c r="O80" s="109" t="s">
        <v>95</v>
      </c>
      <c r="P80" s="463"/>
      <c r="Q80" s="463"/>
    </row>
    <row r="81" spans="2:17" ht="60" customHeight="1" x14ac:dyDescent="0.25">
      <c r="B81" s="190" t="s">
        <v>220</v>
      </c>
      <c r="C81" s="257" t="s">
        <v>1203</v>
      </c>
      <c r="D81" s="69" t="s">
        <v>1194</v>
      </c>
      <c r="E81" s="69">
        <v>22641827</v>
      </c>
      <c r="F81" s="69" t="s">
        <v>192</v>
      </c>
      <c r="G81" s="69" t="s">
        <v>1195</v>
      </c>
      <c r="H81" s="125">
        <v>41599</v>
      </c>
      <c r="I81" s="5"/>
      <c r="J81" s="69" t="s">
        <v>1180</v>
      </c>
      <c r="K81" s="86" t="s">
        <v>1196</v>
      </c>
      <c r="L81" s="85" t="s">
        <v>192</v>
      </c>
      <c r="M81" s="109" t="s">
        <v>95</v>
      </c>
      <c r="N81" s="109" t="s">
        <v>95</v>
      </c>
      <c r="O81" s="109" t="s">
        <v>95</v>
      </c>
      <c r="P81" s="463"/>
      <c r="Q81" s="463"/>
    </row>
    <row r="83" spans="2:17" ht="15.75" thickBot="1" x14ac:dyDescent="0.3"/>
    <row r="84" spans="2:17" ht="27" thickBot="1" x14ac:dyDescent="0.3">
      <c r="B84" s="449" t="s">
        <v>44</v>
      </c>
      <c r="C84" s="450"/>
      <c r="D84" s="450"/>
      <c r="E84" s="450"/>
      <c r="F84" s="450"/>
      <c r="G84" s="450"/>
      <c r="H84" s="450"/>
      <c r="I84" s="450"/>
      <c r="J84" s="450"/>
      <c r="K84" s="450"/>
      <c r="L84" s="450"/>
      <c r="M84" s="450"/>
      <c r="N84" s="451"/>
    </row>
    <row r="87" spans="2:17" ht="46.15" customHeight="1" x14ac:dyDescent="0.25">
      <c r="B87" s="68" t="s">
        <v>33</v>
      </c>
      <c r="C87" s="68" t="s">
        <v>45</v>
      </c>
      <c r="D87" s="452" t="s">
        <v>3</v>
      </c>
      <c r="E87" s="454"/>
    </row>
    <row r="88" spans="2:17" ht="46.9" customHeight="1" x14ac:dyDescent="0.25">
      <c r="B88" s="69" t="s">
        <v>85</v>
      </c>
      <c r="C88" s="109" t="s">
        <v>95</v>
      </c>
      <c r="D88" s="463"/>
      <c r="E88" s="463"/>
    </row>
    <row r="91" spans="2:17" ht="26.25" x14ac:dyDescent="0.25">
      <c r="B91" s="437" t="s">
        <v>62</v>
      </c>
      <c r="C91" s="438"/>
      <c r="D91" s="438"/>
      <c r="E91" s="438"/>
      <c r="F91" s="438"/>
      <c r="G91" s="438"/>
      <c r="H91" s="438"/>
      <c r="I91" s="438"/>
      <c r="J91" s="438"/>
      <c r="K91" s="438"/>
      <c r="L91" s="438"/>
      <c r="M91" s="438"/>
      <c r="N91" s="438"/>
      <c r="O91" s="438"/>
      <c r="P91" s="438"/>
    </row>
    <row r="93" spans="2:17" ht="15.75" thickBot="1" x14ac:dyDescent="0.3"/>
    <row r="94" spans="2:17" ht="27" thickBot="1" x14ac:dyDescent="0.3">
      <c r="B94" s="449" t="s">
        <v>52</v>
      </c>
      <c r="C94" s="450"/>
      <c r="D94" s="450"/>
      <c r="E94" s="450"/>
      <c r="F94" s="450"/>
      <c r="G94" s="450"/>
      <c r="H94" s="450"/>
      <c r="I94" s="450"/>
      <c r="J94" s="450"/>
      <c r="K94" s="450"/>
      <c r="L94" s="450"/>
      <c r="M94" s="450"/>
      <c r="N94" s="451"/>
    </row>
    <row r="96" spans="2:17" ht="15.75" thickBot="1" x14ac:dyDescent="0.3">
      <c r="M96" s="65"/>
      <c r="N96" s="65"/>
    </row>
    <row r="97" spans="1:26" s="95" customFormat="1" ht="109.5" customHeight="1" x14ac:dyDescent="0.25">
      <c r="B97" s="106" t="s">
        <v>104</v>
      </c>
      <c r="C97" s="106" t="s">
        <v>105</v>
      </c>
      <c r="D97" s="106" t="s">
        <v>106</v>
      </c>
      <c r="E97" s="106" t="s">
        <v>43</v>
      </c>
      <c r="F97" s="106" t="s">
        <v>22</v>
      </c>
      <c r="G97" s="106" t="s">
        <v>65</v>
      </c>
      <c r="H97" s="106" t="s">
        <v>17</v>
      </c>
      <c r="I97" s="106" t="s">
        <v>10</v>
      </c>
      <c r="J97" s="106" t="s">
        <v>31</v>
      </c>
      <c r="K97" s="106" t="s">
        <v>59</v>
      </c>
      <c r="L97" s="106" t="s">
        <v>20</v>
      </c>
      <c r="M97" s="91" t="s">
        <v>26</v>
      </c>
      <c r="N97" s="106" t="s">
        <v>107</v>
      </c>
      <c r="O97" s="106" t="s">
        <v>36</v>
      </c>
      <c r="P97" s="107" t="s">
        <v>11</v>
      </c>
      <c r="Q97" s="107" t="s">
        <v>19</v>
      </c>
    </row>
    <row r="98" spans="1:26" s="101" customFormat="1" ht="204" customHeight="1" x14ac:dyDescent="0.25">
      <c r="A98" s="47"/>
      <c r="B98" s="50" t="s">
        <v>1149</v>
      </c>
      <c r="C98" s="103" t="s">
        <v>1149</v>
      </c>
      <c r="D98" s="102" t="s">
        <v>189</v>
      </c>
      <c r="E98" s="97" t="s">
        <v>1204</v>
      </c>
      <c r="F98" s="98" t="s">
        <v>95</v>
      </c>
      <c r="G98" s="98"/>
      <c r="H98" s="105">
        <v>39834</v>
      </c>
      <c r="I98" s="105">
        <v>40178</v>
      </c>
      <c r="J98" s="99" t="s">
        <v>96</v>
      </c>
      <c r="K98" s="90">
        <v>3.1</v>
      </c>
      <c r="L98" s="181">
        <v>8</v>
      </c>
      <c r="M98" s="90">
        <v>1157</v>
      </c>
      <c r="N98" s="90"/>
      <c r="O98" s="27"/>
      <c r="P98" s="27"/>
      <c r="Q98" s="116" t="s">
        <v>1205</v>
      </c>
      <c r="R98" s="100"/>
      <c r="S98" s="100"/>
      <c r="T98" s="100"/>
      <c r="U98" s="100"/>
      <c r="V98" s="100"/>
      <c r="W98" s="100"/>
      <c r="X98" s="100"/>
      <c r="Y98" s="100"/>
      <c r="Z98" s="100"/>
    </row>
    <row r="99" spans="1:26" s="101" customFormat="1" x14ac:dyDescent="0.25">
      <c r="A99" s="47">
        <f t="shared" ref="A99:A101" si="0">+A98+1</f>
        <v>1</v>
      </c>
      <c r="B99" s="102"/>
      <c r="C99" s="103"/>
      <c r="D99" s="102"/>
      <c r="E99" s="97"/>
      <c r="F99" s="98"/>
      <c r="G99" s="98"/>
      <c r="H99" s="98"/>
      <c r="I99" s="99"/>
      <c r="J99" s="99"/>
      <c r="K99" s="99"/>
      <c r="L99" s="99"/>
      <c r="M99" s="90"/>
      <c r="N99" s="90"/>
      <c r="O99" s="27"/>
      <c r="P99" s="27"/>
      <c r="Q99" s="116"/>
      <c r="R99" s="100"/>
      <c r="S99" s="100"/>
      <c r="T99" s="100"/>
      <c r="U99" s="100"/>
      <c r="V99" s="100"/>
      <c r="W99" s="100"/>
      <c r="X99" s="100"/>
      <c r="Y99" s="100"/>
      <c r="Z99" s="100"/>
    </row>
    <row r="100" spans="1:26" s="101" customFormat="1" x14ac:dyDescent="0.25">
      <c r="A100" s="47">
        <f t="shared" si="0"/>
        <v>2</v>
      </c>
      <c r="B100" s="102"/>
      <c r="C100" s="103"/>
      <c r="D100" s="102"/>
      <c r="E100" s="97"/>
      <c r="F100" s="98"/>
      <c r="G100" s="98"/>
      <c r="H100" s="98"/>
      <c r="I100" s="99"/>
      <c r="J100" s="99"/>
      <c r="K100" s="99"/>
      <c r="L100" s="99"/>
      <c r="M100" s="90"/>
      <c r="N100" s="90"/>
      <c r="O100" s="27"/>
      <c r="P100" s="27"/>
      <c r="Q100" s="116"/>
      <c r="R100" s="100"/>
      <c r="S100" s="100"/>
      <c r="T100" s="100"/>
      <c r="U100" s="100"/>
      <c r="V100" s="100"/>
      <c r="W100" s="100"/>
      <c r="X100" s="100"/>
      <c r="Y100" s="100"/>
      <c r="Z100" s="100"/>
    </row>
    <row r="101" spans="1:26" s="101" customFormat="1" x14ac:dyDescent="0.25">
      <c r="A101" s="47">
        <f t="shared" si="0"/>
        <v>3</v>
      </c>
      <c r="B101" s="102"/>
      <c r="C101" s="103"/>
      <c r="D101" s="102"/>
      <c r="E101" s="97"/>
      <c r="F101" s="98"/>
      <c r="G101" s="98"/>
      <c r="H101" s="98"/>
      <c r="I101" s="99"/>
      <c r="J101" s="99"/>
      <c r="K101" s="99"/>
      <c r="L101" s="99"/>
      <c r="M101" s="90"/>
      <c r="N101" s="90"/>
      <c r="O101" s="27"/>
      <c r="P101" s="27"/>
      <c r="Q101" s="116"/>
      <c r="R101" s="100"/>
      <c r="S101" s="100"/>
      <c r="T101" s="100"/>
      <c r="U101" s="100"/>
      <c r="V101" s="100"/>
      <c r="W101" s="100"/>
      <c r="X101" s="100"/>
      <c r="Y101" s="100"/>
      <c r="Z101" s="100"/>
    </row>
    <row r="102" spans="1:26" s="101" customFormat="1" x14ac:dyDescent="0.25">
      <c r="A102" s="47"/>
      <c r="B102" s="50" t="s">
        <v>16</v>
      </c>
      <c r="C102" s="103"/>
      <c r="D102" s="102"/>
      <c r="E102" s="97"/>
      <c r="F102" s="98"/>
      <c r="G102" s="98"/>
      <c r="H102" s="98"/>
      <c r="I102" s="99"/>
      <c r="J102" s="99"/>
      <c r="K102" s="104">
        <f>SUM(K98:K101)</f>
        <v>3.1</v>
      </c>
      <c r="L102" s="104">
        <f>SUM(L98:L101)</f>
        <v>8</v>
      </c>
      <c r="M102" s="114">
        <f>SUM(M98:M101)</f>
        <v>1157</v>
      </c>
      <c r="N102" s="104">
        <f>SUM(N98:N101)</f>
        <v>0</v>
      </c>
      <c r="O102" s="27"/>
      <c r="P102" s="27"/>
      <c r="Q102" s="117"/>
    </row>
    <row r="103" spans="1:26" x14ac:dyDescent="0.25">
      <c r="B103" s="30"/>
      <c r="C103" s="30"/>
      <c r="D103" s="30"/>
      <c r="E103" s="31"/>
      <c r="F103" s="30"/>
      <c r="G103" s="30"/>
      <c r="H103" s="30"/>
      <c r="I103" s="30"/>
      <c r="J103" s="30"/>
      <c r="K103" s="30"/>
      <c r="L103" s="30"/>
      <c r="M103" s="30"/>
      <c r="N103" s="30"/>
      <c r="O103" s="30"/>
      <c r="P103" s="30"/>
    </row>
    <row r="104" spans="1:26" ht="18.75" x14ac:dyDescent="0.25">
      <c r="B104" s="59" t="s">
        <v>32</v>
      </c>
      <c r="C104" s="73">
        <f>+K102</f>
        <v>3.1</v>
      </c>
      <c r="H104" s="32"/>
      <c r="I104" s="32"/>
      <c r="J104" s="32"/>
      <c r="K104" s="32"/>
      <c r="L104" s="32"/>
      <c r="M104" s="32"/>
      <c r="N104" s="30"/>
      <c r="O104" s="30"/>
      <c r="P104" s="30"/>
    </row>
    <row r="106" spans="1:26" ht="81.75" customHeight="1" thickBot="1" x14ac:dyDescent="0.3">
      <c r="B106" s="110" t="s">
        <v>1151</v>
      </c>
    </row>
    <row r="107" spans="1:26" ht="37.15" customHeight="1" thickBot="1" x14ac:dyDescent="0.3">
      <c r="B107" s="76" t="s">
        <v>47</v>
      </c>
      <c r="C107" s="77" t="s">
        <v>48</v>
      </c>
      <c r="D107" s="76" t="s">
        <v>49</v>
      </c>
      <c r="E107" s="77" t="s">
        <v>53</v>
      </c>
    </row>
    <row r="108" spans="1:26" ht="41.45" customHeight="1" x14ac:dyDescent="0.25">
      <c r="B108" s="67" t="s">
        <v>86</v>
      </c>
      <c r="C108" s="70">
        <v>20</v>
      </c>
      <c r="D108" s="70"/>
      <c r="E108" s="467">
        <f>+D108+D109+D110</f>
        <v>0</v>
      </c>
    </row>
    <row r="109" spans="1:26" x14ac:dyDescent="0.25">
      <c r="B109" s="67" t="s">
        <v>87</v>
      </c>
      <c r="C109" s="200">
        <v>30</v>
      </c>
      <c r="D109" s="193"/>
      <c r="E109" s="468"/>
    </row>
    <row r="110" spans="1:26" ht="15.75" thickBot="1" x14ac:dyDescent="0.3">
      <c r="B110" s="67" t="s">
        <v>88</v>
      </c>
      <c r="C110" s="72">
        <v>40</v>
      </c>
      <c r="D110" s="72"/>
      <c r="E110" s="469"/>
    </row>
    <row r="112" spans="1:26" ht="15.75" thickBot="1" x14ac:dyDescent="0.3"/>
    <row r="113" spans="2:17" ht="27" thickBot="1" x14ac:dyDescent="0.3">
      <c r="B113" s="449" t="s">
        <v>50</v>
      </c>
      <c r="C113" s="450"/>
      <c r="D113" s="450"/>
      <c r="E113" s="450"/>
      <c r="F113" s="450"/>
      <c r="G113" s="450"/>
      <c r="H113" s="450"/>
      <c r="I113" s="450"/>
      <c r="J113" s="450"/>
      <c r="K113" s="450"/>
      <c r="L113" s="450"/>
      <c r="M113" s="450"/>
      <c r="N113" s="451"/>
    </row>
    <row r="115" spans="2:17" ht="76.5" customHeight="1" x14ac:dyDescent="0.25">
      <c r="B115" s="108" t="s">
        <v>0</v>
      </c>
      <c r="C115" s="108" t="s">
        <v>39</v>
      </c>
      <c r="D115" s="108" t="s">
        <v>40</v>
      </c>
      <c r="E115" s="108" t="s">
        <v>78</v>
      </c>
      <c r="F115" s="108" t="s">
        <v>80</v>
      </c>
      <c r="G115" s="108" t="s">
        <v>81</v>
      </c>
      <c r="H115" s="108" t="s">
        <v>82</v>
      </c>
      <c r="I115" s="108" t="s">
        <v>79</v>
      </c>
      <c r="J115" s="452" t="s">
        <v>83</v>
      </c>
      <c r="K115" s="453"/>
      <c r="L115" s="454"/>
      <c r="M115" s="108" t="s">
        <v>84</v>
      </c>
      <c r="N115" s="108" t="s">
        <v>41</v>
      </c>
      <c r="O115" s="108" t="s">
        <v>42</v>
      </c>
      <c r="P115" s="452" t="s">
        <v>3</v>
      </c>
      <c r="Q115" s="454"/>
    </row>
    <row r="116" spans="2:17" ht="96.75" customHeight="1" x14ac:dyDescent="0.25">
      <c r="B116" s="190" t="s">
        <v>510</v>
      </c>
      <c r="C116" s="190" t="s">
        <v>1166</v>
      </c>
      <c r="D116" s="69" t="s">
        <v>1167</v>
      </c>
      <c r="E116" s="69">
        <v>32660157</v>
      </c>
      <c r="F116" s="69" t="s">
        <v>1168</v>
      </c>
      <c r="G116" s="69" t="s">
        <v>1169</v>
      </c>
      <c r="H116" s="138">
        <v>31685</v>
      </c>
      <c r="I116" s="5"/>
      <c r="J116" s="69" t="s">
        <v>1170</v>
      </c>
      <c r="K116" s="69" t="s">
        <v>1171</v>
      </c>
      <c r="L116" s="69" t="s">
        <v>1172</v>
      </c>
      <c r="M116" s="109" t="s">
        <v>95</v>
      </c>
      <c r="N116" s="109" t="s">
        <v>95</v>
      </c>
      <c r="O116" s="109" t="s">
        <v>95</v>
      </c>
      <c r="P116" s="463"/>
      <c r="Q116" s="463"/>
    </row>
    <row r="117" spans="2:17" ht="156" customHeight="1" x14ac:dyDescent="0.25">
      <c r="B117" s="190" t="s">
        <v>92</v>
      </c>
      <c r="C117" s="190" t="s">
        <v>1166</v>
      </c>
      <c r="D117" s="69" t="s">
        <v>1173</v>
      </c>
      <c r="E117" s="69">
        <v>32687398</v>
      </c>
      <c r="F117" s="69" t="s">
        <v>1174</v>
      </c>
      <c r="G117" s="69" t="s">
        <v>1169</v>
      </c>
      <c r="H117" s="138">
        <v>39578</v>
      </c>
      <c r="I117" s="5"/>
      <c r="J117" s="69" t="s">
        <v>1175</v>
      </c>
      <c r="K117" s="86" t="s">
        <v>1176</v>
      </c>
      <c r="L117" s="69" t="s">
        <v>559</v>
      </c>
      <c r="M117" s="109" t="s">
        <v>95</v>
      </c>
      <c r="N117" s="109" t="s">
        <v>95</v>
      </c>
      <c r="O117" s="109" t="s">
        <v>95</v>
      </c>
      <c r="P117" s="463"/>
      <c r="Q117" s="463"/>
    </row>
    <row r="118" spans="2:17" ht="78" customHeight="1" x14ac:dyDescent="0.25">
      <c r="B118" s="190" t="s">
        <v>93</v>
      </c>
      <c r="C118" s="190" t="s">
        <v>1166</v>
      </c>
      <c r="D118" s="69" t="s">
        <v>1177</v>
      </c>
      <c r="E118" s="69">
        <v>8565112</v>
      </c>
      <c r="F118" s="69" t="s">
        <v>1178</v>
      </c>
      <c r="G118" s="69" t="s">
        <v>1179</v>
      </c>
      <c r="H118" s="138">
        <v>38317</v>
      </c>
      <c r="I118" s="5"/>
      <c r="J118" s="69" t="s">
        <v>1180</v>
      </c>
      <c r="K118" s="164" t="s">
        <v>1181</v>
      </c>
      <c r="L118" s="69" t="s">
        <v>1182</v>
      </c>
      <c r="M118" s="109" t="s">
        <v>95</v>
      </c>
      <c r="N118" s="109" t="s">
        <v>95</v>
      </c>
      <c r="O118" s="109" t="s">
        <v>95</v>
      </c>
      <c r="P118" s="463"/>
      <c r="Q118" s="463"/>
    </row>
    <row r="121" spans="2:17" ht="15.75" thickBot="1" x14ac:dyDescent="0.3"/>
    <row r="122" spans="2:17" ht="54" customHeight="1" x14ac:dyDescent="0.25">
      <c r="B122" s="112" t="s">
        <v>33</v>
      </c>
      <c r="C122" s="112" t="s">
        <v>47</v>
      </c>
      <c r="D122" s="108" t="s">
        <v>48</v>
      </c>
      <c r="E122" s="112" t="s">
        <v>49</v>
      </c>
      <c r="F122" s="77" t="s">
        <v>54</v>
      </c>
      <c r="G122" s="82"/>
    </row>
    <row r="123" spans="2:17" ht="129" customHeight="1" x14ac:dyDescent="0.2">
      <c r="B123" s="470" t="s">
        <v>51</v>
      </c>
      <c r="C123" s="6" t="s">
        <v>89</v>
      </c>
      <c r="D123" s="193">
        <v>25</v>
      </c>
      <c r="E123" s="193">
        <v>25</v>
      </c>
      <c r="F123" s="471">
        <f>+E123+E124+E125</f>
        <v>60</v>
      </c>
      <c r="G123" s="83"/>
    </row>
    <row r="124" spans="2:17" ht="96" customHeight="1" x14ac:dyDescent="0.2">
      <c r="B124" s="470"/>
      <c r="C124" s="6" t="s">
        <v>90</v>
      </c>
      <c r="D124" s="197">
        <v>25</v>
      </c>
      <c r="E124" s="193">
        <v>25</v>
      </c>
      <c r="F124" s="472"/>
      <c r="G124" s="83"/>
    </row>
    <row r="125" spans="2:17" ht="69" customHeight="1" x14ac:dyDescent="0.2">
      <c r="B125" s="470"/>
      <c r="C125" s="6" t="s">
        <v>91</v>
      </c>
      <c r="D125" s="193">
        <v>10</v>
      </c>
      <c r="E125" s="193">
        <v>10</v>
      </c>
      <c r="F125" s="473"/>
      <c r="G125" s="83"/>
    </row>
    <row r="126" spans="2:17" x14ac:dyDescent="0.25">
      <c r="C126" s="92"/>
    </row>
    <row r="134" spans="2:2" x14ac:dyDescent="0.25">
      <c r="B134" s="110"/>
    </row>
    <row r="138" spans="2:2" ht="3" customHeight="1" x14ac:dyDescent="0.25"/>
  </sheetData>
  <mergeCells count="41">
    <mergeCell ref="P118:Q118"/>
    <mergeCell ref="B123:B125"/>
    <mergeCell ref="F123:F125"/>
    <mergeCell ref="E108:E110"/>
    <mergeCell ref="B113:N113"/>
    <mergeCell ref="J115:L115"/>
    <mergeCell ref="P115:Q115"/>
    <mergeCell ref="P116:Q116"/>
    <mergeCell ref="P117:Q117"/>
    <mergeCell ref="B94:N94"/>
    <mergeCell ref="O67:P67"/>
    <mergeCell ref="O68:P68"/>
    <mergeCell ref="B74:N74"/>
    <mergeCell ref="J79:L79"/>
    <mergeCell ref="P79:Q79"/>
    <mergeCell ref="P80:Q80"/>
    <mergeCell ref="P81:Q81"/>
    <mergeCell ref="B84:N84"/>
    <mergeCell ref="D87:E87"/>
    <mergeCell ref="D88:E88"/>
    <mergeCell ref="B91:P91"/>
    <mergeCell ref="O66:P66"/>
    <mergeCell ref="C10:E10"/>
    <mergeCell ref="B14:C21"/>
    <mergeCell ref="B22:C22"/>
    <mergeCell ref="E40:E41"/>
    <mergeCell ref="M45:N45"/>
    <mergeCell ref="B54:B55"/>
    <mergeCell ref="C54:C55"/>
    <mergeCell ref="D54:E54"/>
    <mergeCell ref="C58:N58"/>
    <mergeCell ref="B60:N60"/>
    <mergeCell ref="O63:P63"/>
    <mergeCell ref="O64:P64"/>
    <mergeCell ref="O65:P65"/>
    <mergeCell ref="C9:N9"/>
    <mergeCell ref="B2:P2"/>
    <mergeCell ref="B4:P4"/>
    <mergeCell ref="C6:N6"/>
    <mergeCell ref="C7:N7"/>
    <mergeCell ref="C8:N8"/>
  </mergeCells>
  <dataValidations count="2">
    <dataValidation type="list" allowBlank="1" showInputMessage="1" showErrorMessage="1" sqref="WVE982969 A65465 IS65465 SO65465 ACK65465 AMG65465 AWC65465 BFY65465 BPU65465 BZQ65465 CJM65465 CTI65465 DDE65465 DNA65465 DWW65465 EGS65465 EQO65465 FAK65465 FKG65465 FUC65465 GDY65465 GNU65465 GXQ65465 HHM65465 HRI65465 IBE65465 ILA65465 IUW65465 JES65465 JOO65465 JYK65465 KIG65465 KSC65465 LBY65465 LLU65465 LVQ65465 MFM65465 MPI65465 MZE65465 NJA65465 NSW65465 OCS65465 OMO65465 OWK65465 PGG65465 PQC65465 PZY65465 QJU65465 QTQ65465 RDM65465 RNI65465 RXE65465 SHA65465 SQW65465 TAS65465 TKO65465 TUK65465 UEG65465 UOC65465 UXY65465 VHU65465 VRQ65465 WBM65465 WLI65465 WVE65465 A131001 IS131001 SO131001 ACK131001 AMG131001 AWC131001 BFY131001 BPU131001 BZQ131001 CJM131001 CTI131001 DDE131001 DNA131001 DWW131001 EGS131001 EQO131001 FAK131001 FKG131001 FUC131001 GDY131001 GNU131001 GXQ131001 HHM131001 HRI131001 IBE131001 ILA131001 IUW131001 JES131001 JOO131001 JYK131001 KIG131001 KSC131001 LBY131001 LLU131001 LVQ131001 MFM131001 MPI131001 MZE131001 NJA131001 NSW131001 OCS131001 OMO131001 OWK131001 PGG131001 PQC131001 PZY131001 QJU131001 QTQ131001 RDM131001 RNI131001 RXE131001 SHA131001 SQW131001 TAS131001 TKO131001 TUK131001 UEG131001 UOC131001 UXY131001 VHU131001 VRQ131001 WBM131001 WLI131001 WVE131001 A196537 IS196537 SO196537 ACK196537 AMG196537 AWC196537 BFY196537 BPU196537 BZQ196537 CJM196537 CTI196537 DDE196537 DNA196537 DWW196537 EGS196537 EQO196537 FAK196537 FKG196537 FUC196537 GDY196537 GNU196537 GXQ196537 HHM196537 HRI196537 IBE196537 ILA196537 IUW196537 JES196537 JOO196537 JYK196537 KIG196537 KSC196537 LBY196537 LLU196537 LVQ196537 MFM196537 MPI196537 MZE196537 NJA196537 NSW196537 OCS196537 OMO196537 OWK196537 PGG196537 PQC196537 PZY196537 QJU196537 QTQ196537 RDM196537 RNI196537 RXE196537 SHA196537 SQW196537 TAS196537 TKO196537 TUK196537 UEG196537 UOC196537 UXY196537 VHU196537 VRQ196537 WBM196537 WLI196537 WVE196537 A262073 IS262073 SO262073 ACK262073 AMG262073 AWC262073 BFY262073 BPU262073 BZQ262073 CJM262073 CTI262073 DDE262073 DNA262073 DWW262073 EGS262073 EQO262073 FAK262073 FKG262073 FUC262073 GDY262073 GNU262073 GXQ262073 HHM262073 HRI262073 IBE262073 ILA262073 IUW262073 JES262073 JOO262073 JYK262073 KIG262073 KSC262073 LBY262073 LLU262073 LVQ262073 MFM262073 MPI262073 MZE262073 NJA262073 NSW262073 OCS262073 OMO262073 OWK262073 PGG262073 PQC262073 PZY262073 QJU262073 QTQ262073 RDM262073 RNI262073 RXE262073 SHA262073 SQW262073 TAS262073 TKO262073 TUK262073 UEG262073 UOC262073 UXY262073 VHU262073 VRQ262073 WBM262073 WLI262073 WVE262073 A327609 IS327609 SO327609 ACK327609 AMG327609 AWC327609 BFY327609 BPU327609 BZQ327609 CJM327609 CTI327609 DDE327609 DNA327609 DWW327609 EGS327609 EQO327609 FAK327609 FKG327609 FUC327609 GDY327609 GNU327609 GXQ327609 HHM327609 HRI327609 IBE327609 ILA327609 IUW327609 JES327609 JOO327609 JYK327609 KIG327609 KSC327609 LBY327609 LLU327609 LVQ327609 MFM327609 MPI327609 MZE327609 NJA327609 NSW327609 OCS327609 OMO327609 OWK327609 PGG327609 PQC327609 PZY327609 QJU327609 QTQ327609 RDM327609 RNI327609 RXE327609 SHA327609 SQW327609 TAS327609 TKO327609 TUK327609 UEG327609 UOC327609 UXY327609 VHU327609 VRQ327609 WBM327609 WLI327609 WVE327609 A393145 IS393145 SO393145 ACK393145 AMG393145 AWC393145 BFY393145 BPU393145 BZQ393145 CJM393145 CTI393145 DDE393145 DNA393145 DWW393145 EGS393145 EQO393145 FAK393145 FKG393145 FUC393145 GDY393145 GNU393145 GXQ393145 HHM393145 HRI393145 IBE393145 ILA393145 IUW393145 JES393145 JOO393145 JYK393145 KIG393145 KSC393145 LBY393145 LLU393145 LVQ393145 MFM393145 MPI393145 MZE393145 NJA393145 NSW393145 OCS393145 OMO393145 OWK393145 PGG393145 PQC393145 PZY393145 QJU393145 QTQ393145 RDM393145 RNI393145 RXE393145 SHA393145 SQW393145 TAS393145 TKO393145 TUK393145 UEG393145 UOC393145 UXY393145 VHU393145 VRQ393145 WBM393145 WLI393145 WVE393145 A458681 IS458681 SO458681 ACK458681 AMG458681 AWC458681 BFY458681 BPU458681 BZQ458681 CJM458681 CTI458681 DDE458681 DNA458681 DWW458681 EGS458681 EQO458681 FAK458681 FKG458681 FUC458681 GDY458681 GNU458681 GXQ458681 HHM458681 HRI458681 IBE458681 ILA458681 IUW458681 JES458681 JOO458681 JYK458681 KIG458681 KSC458681 LBY458681 LLU458681 LVQ458681 MFM458681 MPI458681 MZE458681 NJA458681 NSW458681 OCS458681 OMO458681 OWK458681 PGG458681 PQC458681 PZY458681 QJU458681 QTQ458681 RDM458681 RNI458681 RXE458681 SHA458681 SQW458681 TAS458681 TKO458681 TUK458681 UEG458681 UOC458681 UXY458681 VHU458681 VRQ458681 WBM458681 WLI458681 WVE458681 A524217 IS524217 SO524217 ACK524217 AMG524217 AWC524217 BFY524217 BPU524217 BZQ524217 CJM524217 CTI524217 DDE524217 DNA524217 DWW524217 EGS524217 EQO524217 FAK524217 FKG524217 FUC524217 GDY524217 GNU524217 GXQ524217 HHM524217 HRI524217 IBE524217 ILA524217 IUW524217 JES524217 JOO524217 JYK524217 KIG524217 KSC524217 LBY524217 LLU524217 LVQ524217 MFM524217 MPI524217 MZE524217 NJA524217 NSW524217 OCS524217 OMO524217 OWK524217 PGG524217 PQC524217 PZY524217 QJU524217 QTQ524217 RDM524217 RNI524217 RXE524217 SHA524217 SQW524217 TAS524217 TKO524217 TUK524217 UEG524217 UOC524217 UXY524217 VHU524217 VRQ524217 WBM524217 WLI524217 WVE524217 A589753 IS589753 SO589753 ACK589753 AMG589753 AWC589753 BFY589753 BPU589753 BZQ589753 CJM589753 CTI589753 DDE589753 DNA589753 DWW589753 EGS589753 EQO589753 FAK589753 FKG589753 FUC589753 GDY589753 GNU589753 GXQ589753 HHM589753 HRI589753 IBE589753 ILA589753 IUW589753 JES589753 JOO589753 JYK589753 KIG589753 KSC589753 LBY589753 LLU589753 LVQ589753 MFM589753 MPI589753 MZE589753 NJA589753 NSW589753 OCS589753 OMO589753 OWK589753 PGG589753 PQC589753 PZY589753 QJU589753 QTQ589753 RDM589753 RNI589753 RXE589753 SHA589753 SQW589753 TAS589753 TKO589753 TUK589753 UEG589753 UOC589753 UXY589753 VHU589753 VRQ589753 WBM589753 WLI589753 WVE589753 A655289 IS655289 SO655289 ACK655289 AMG655289 AWC655289 BFY655289 BPU655289 BZQ655289 CJM655289 CTI655289 DDE655289 DNA655289 DWW655289 EGS655289 EQO655289 FAK655289 FKG655289 FUC655289 GDY655289 GNU655289 GXQ655289 HHM655289 HRI655289 IBE655289 ILA655289 IUW655289 JES655289 JOO655289 JYK655289 KIG655289 KSC655289 LBY655289 LLU655289 LVQ655289 MFM655289 MPI655289 MZE655289 NJA655289 NSW655289 OCS655289 OMO655289 OWK655289 PGG655289 PQC655289 PZY655289 QJU655289 QTQ655289 RDM655289 RNI655289 RXE655289 SHA655289 SQW655289 TAS655289 TKO655289 TUK655289 UEG655289 UOC655289 UXY655289 VHU655289 VRQ655289 WBM655289 WLI655289 WVE655289 A720825 IS720825 SO720825 ACK720825 AMG720825 AWC720825 BFY720825 BPU720825 BZQ720825 CJM720825 CTI720825 DDE720825 DNA720825 DWW720825 EGS720825 EQO720825 FAK720825 FKG720825 FUC720825 GDY720825 GNU720825 GXQ720825 HHM720825 HRI720825 IBE720825 ILA720825 IUW720825 JES720825 JOO720825 JYK720825 KIG720825 KSC720825 LBY720825 LLU720825 LVQ720825 MFM720825 MPI720825 MZE720825 NJA720825 NSW720825 OCS720825 OMO720825 OWK720825 PGG720825 PQC720825 PZY720825 QJU720825 QTQ720825 RDM720825 RNI720825 RXE720825 SHA720825 SQW720825 TAS720825 TKO720825 TUK720825 UEG720825 UOC720825 UXY720825 VHU720825 VRQ720825 WBM720825 WLI720825 WVE720825 A786361 IS786361 SO786361 ACK786361 AMG786361 AWC786361 BFY786361 BPU786361 BZQ786361 CJM786361 CTI786361 DDE786361 DNA786361 DWW786361 EGS786361 EQO786361 FAK786361 FKG786361 FUC786361 GDY786361 GNU786361 GXQ786361 HHM786361 HRI786361 IBE786361 ILA786361 IUW786361 JES786361 JOO786361 JYK786361 KIG786361 KSC786361 LBY786361 LLU786361 LVQ786361 MFM786361 MPI786361 MZE786361 NJA786361 NSW786361 OCS786361 OMO786361 OWK786361 PGG786361 PQC786361 PZY786361 QJU786361 QTQ786361 RDM786361 RNI786361 RXE786361 SHA786361 SQW786361 TAS786361 TKO786361 TUK786361 UEG786361 UOC786361 UXY786361 VHU786361 VRQ786361 WBM786361 WLI786361 WVE786361 A851897 IS851897 SO851897 ACK851897 AMG851897 AWC851897 BFY851897 BPU851897 BZQ851897 CJM851897 CTI851897 DDE851897 DNA851897 DWW851897 EGS851897 EQO851897 FAK851897 FKG851897 FUC851897 GDY851897 GNU851897 GXQ851897 HHM851897 HRI851897 IBE851897 ILA851897 IUW851897 JES851897 JOO851897 JYK851897 KIG851897 KSC851897 LBY851897 LLU851897 LVQ851897 MFM851897 MPI851897 MZE851897 NJA851897 NSW851897 OCS851897 OMO851897 OWK851897 PGG851897 PQC851897 PZY851897 QJU851897 QTQ851897 RDM851897 RNI851897 RXE851897 SHA851897 SQW851897 TAS851897 TKO851897 TUK851897 UEG851897 UOC851897 UXY851897 VHU851897 VRQ851897 WBM851897 WLI851897 WVE851897 A917433 IS917433 SO917433 ACK917433 AMG917433 AWC917433 BFY917433 BPU917433 BZQ917433 CJM917433 CTI917433 DDE917433 DNA917433 DWW917433 EGS917433 EQO917433 FAK917433 FKG917433 FUC917433 GDY917433 GNU917433 GXQ917433 HHM917433 HRI917433 IBE917433 ILA917433 IUW917433 JES917433 JOO917433 JYK917433 KIG917433 KSC917433 LBY917433 LLU917433 LVQ917433 MFM917433 MPI917433 MZE917433 NJA917433 NSW917433 OCS917433 OMO917433 OWK917433 PGG917433 PQC917433 PZY917433 QJU917433 QTQ917433 RDM917433 RNI917433 RXE917433 SHA917433 SQW917433 TAS917433 TKO917433 TUK917433 UEG917433 UOC917433 UXY917433 VHU917433 VRQ917433 WBM917433 WLI917433 WVE917433 A982969 IS982969 SO982969 ACK982969 AMG982969 AWC982969 BFY982969 BPU982969 BZQ982969 CJM982969 CTI982969 DDE982969 DNA982969 DWW982969 EGS982969 EQO982969 FAK982969 FKG982969 FUC982969 GDY982969 GNU982969 GXQ982969 HHM982969 HRI982969 IBE982969 ILA982969 IUW982969 JES982969 JOO982969 JYK982969 KIG982969 KSC982969 LBY982969 LLU982969 LVQ982969 MFM982969 MPI982969 MZE982969 NJA982969 NSW982969 OCS982969 OMO982969 OWK982969 PGG982969 PQC982969 PZY982969 QJU982969 QTQ982969 RDM982969 RNI982969 RXE982969 SHA982969 SQW982969 TAS982969 TKO982969 TUK982969 UEG982969 UOC982969 UXY982969 VHU982969 VRQ982969 WBM982969 WLI9829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2969 WLL982969 C65465 IV65465 SR65465 ACN65465 AMJ65465 AWF65465 BGB65465 BPX65465 BZT65465 CJP65465 CTL65465 DDH65465 DND65465 DWZ65465 EGV65465 EQR65465 FAN65465 FKJ65465 FUF65465 GEB65465 GNX65465 GXT65465 HHP65465 HRL65465 IBH65465 ILD65465 IUZ65465 JEV65465 JOR65465 JYN65465 KIJ65465 KSF65465 LCB65465 LLX65465 LVT65465 MFP65465 MPL65465 MZH65465 NJD65465 NSZ65465 OCV65465 OMR65465 OWN65465 PGJ65465 PQF65465 QAB65465 QJX65465 QTT65465 RDP65465 RNL65465 RXH65465 SHD65465 SQZ65465 TAV65465 TKR65465 TUN65465 UEJ65465 UOF65465 UYB65465 VHX65465 VRT65465 WBP65465 WLL65465 WVH65465 C131001 IV131001 SR131001 ACN131001 AMJ131001 AWF131001 BGB131001 BPX131001 BZT131001 CJP131001 CTL131001 DDH131001 DND131001 DWZ131001 EGV131001 EQR131001 FAN131001 FKJ131001 FUF131001 GEB131001 GNX131001 GXT131001 HHP131001 HRL131001 IBH131001 ILD131001 IUZ131001 JEV131001 JOR131001 JYN131001 KIJ131001 KSF131001 LCB131001 LLX131001 LVT131001 MFP131001 MPL131001 MZH131001 NJD131001 NSZ131001 OCV131001 OMR131001 OWN131001 PGJ131001 PQF131001 QAB131001 QJX131001 QTT131001 RDP131001 RNL131001 RXH131001 SHD131001 SQZ131001 TAV131001 TKR131001 TUN131001 UEJ131001 UOF131001 UYB131001 VHX131001 VRT131001 WBP131001 WLL131001 WVH131001 C196537 IV196537 SR196537 ACN196537 AMJ196537 AWF196537 BGB196537 BPX196537 BZT196537 CJP196537 CTL196537 DDH196537 DND196537 DWZ196537 EGV196537 EQR196537 FAN196537 FKJ196537 FUF196537 GEB196537 GNX196537 GXT196537 HHP196537 HRL196537 IBH196537 ILD196537 IUZ196537 JEV196537 JOR196537 JYN196537 KIJ196537 KSF196537 LCB196537 LLX196537 LVT196537 MFP196537 MPL196537 MZH196537 NJD196537 NSZ196537 OCV196537 OMR196537 OWN196537 PGJ196537 PQF196537 QAB196537 QJX196537 QTT196537 RDP196537 RNL196537 RXH196537 SHD196537 SQZ196537 TAV196537 TKR196537 TUN196537 UEJ196537 UOF196537 UYB196537 VHX196537 VRT196537 WBP196537 WLL196537 WVH196537 C262073 IV262073 SR262073 ACN262073 AMJ262073 AWF262073 BGB262073 BPX262073 BZT262073 CJP262073 CTL262073 DDH262073 DND262073 DWZ262073 EGV262073 EQR262073 FAN262073 FKJ262073 FUF262073 GEB262073 GNX262073 GXT262073 HHP262073 HRL262073 IBH262073 ILD262073 IUZ262073 JEV262073 JOR262073 JYN262073 KIJ262073 KSF262073 LCB262073 LLX262073 LVT262073 MFP262073 MPL262073 MZH262073 NJD262073 NSZ262073 OCV262073 OMR262073 OWN262073 PGJ262073 PQF262073 QAB262073 QJX262073 QTT262073 RDP262073 RNL262073 RXH262073 SHD262073 SQZ262073 TAV262073 TKR262073 TUN262073 UEJ262073 UOF262073 UYB262073 VHX262073 VRT262073 WBP262073 WLL262073 WVH262073 C327609 IV327609 SR327609 ACN327609 AMJ327609 AWF327609 BGB327609 BPX327609 BZT327609 CJP327609 CTL327609 DDH327609 DND327609 DWZ327609 EGV327609 EQR327609 FAN327609 FKJ327609 FUF327609 GEB327609 GNX327609 GXT327609 HHP327609 HRL327609 IBH327609 ILD327609 IUZ327609 JEV327609 JOR327609 JYN327609 KIJ327609 KSF327609 LCB327609 LLX327609 LVT327609 MFP327609 MPL327609 MZH327609 NJD327609 NSZ327609 OCV327609 OMR327609 OWN327609 PGJ327609 PQF327609 QAB327609 QJX327609 QTT327609 RDP327609 RNL327609 RXH327609 SHD327609 SQZ327609 TAV327609 TKR327609 TUN327609 UEJ327609 UOF327609 UYB327609 VHX327609 VRT327609 WBP327609 WLL327609 WVH327609 C393145 IV393145 SR393145 ACN393145 AMJ393145 AWF393145 BGB393145 BPX393145 BZT393145 CJP393145 CTL393145 DDH393145 DND393145 DWZ393145 EGV393145 EQR393145 FAN393145 FKJ393145 FUF393145 GEB393145 GNX393145 GXT393145 HHP393145 HRL393145 IBH393145 ILD393145 IUZ393145 JEV393145 JOR393145 JYN393145 KIJ393145 KSF393145 LCB393145 LLX393145 LVT393145 MFP393145 MPL393145 MZH393145 NJD393145 NSZ393145 OCV393145 OMR393145 OWN393145 PGJ393145 PQF393145 QAB393145 QJX393145 QTT393145 RDP393145 RNL393145 RXH393145 SHD393145 SQZ393145 TAV393145 TKR393145 TUN393145 UEJ393145 UOF393145 UYB393145 VHX393145 VRT393145 WBP393145 WLL393145 WVH393145 C458681 IV458681 SR458681 ACN458681 AMJ458681 AWF458681 BGB458681 BPX458681 BZT458681 CJP458681 CTL458681 DDH458681 DND458681 DWZ458681 EGV458681 EQR458681 FAN458681 FKJ458681 FUF458681 GEB458681 GNX458681 GXT458681 HHP458681 HRL458681 IBH458681 ILD458681 IUZ458681 JEV458681 JOR458681 JYN458681 KIJ458681 KSF458681 LCB458681 LLX458681 LVT458681 MFP458681 MPL458681 MZH458681 NJD458681 NSZ458681 OCV458681 OMR458681 OWN458681 PGJ458681 PQF458681 QAB458681 QJX458681 QTT458681 RDP458681 RNL458681 RXH458681 SHD458681 SQZ458681 TAV458681 TKR458681 TUN458681 UEJ458681 UOF458681 UYB458681 VHX458681 VRT458681 WBP458681 WLL458681 WVH458681 C524217 IV524217 SR524217 ACN524217 AMJ524217 AWF524217 BGB524217 BPX524217 BZT524217 CJP524217 CTL524217 DDH524217 DND524217 DWZ524217 EGV524217 EQR524217 FAN524217 FKJ524217 FUF524217 GEB524217 GNX524217 GXT524217 HHP524217 HRL524217 IBH524217 ILD524217 IUZ524217 JEV524217 JOR524217 JYN524217 KIJ524217 KSF524217 LCB524217 LLX524217 LVT524217 MFP524217 MPL524217 MZH524217 NJD524217 NSZ524217 OCV524217 OMR524217 OWN524217 PGJ524217 PQF524217 QAB524217 QJX524217 QTT524217 RDP524217 RNL524217 RXH524217 SHD524217 SQZ524217 TAV524217 TKR524217 TUN524217 UEJ524217 UOF524217 UYB524217 VHX524217 VRT524217 WBP524217 WLL524217 WVH524217 C589753 IV589753 SR589753 ACN589753 AMJ589753 AWF589753 BGB589753 BPX589753 BZT589753 CJP589753 CTL589753 DDH589753 DND589753 DWZ589753 EGV589753 EQR589753 FAN589753 FKJ589753 FUF589753 GEB589753 GNX589753 GXT589753 HHP589753 HRL589753 IBH589753 ILD589753 IUZ589753 JEV589753 JOR589753 JYN589753 KIJ589753 KSF589753 LCB589753 LLX589753 LVT589753 MFP589753 MPL589753 MZH589753 NJD589753 NSZ589753 OCV589753 OMR589753 OWN589753 PGJ589753 PQF589753 QAB589753 QJX589753 QTT589753 RDP589753 RNL589753 RXH589753 SHD589753 SQZ589753 TAV589753 TKR589753 TUN589753 UEJ589753 UOF589753 UYB589753 VHX589753 VRT589753 WBP589753 WLL589753 WVH589753 C655289 IV655289 SR655289 ACN655289 AMJ655289 AWF655289 BGB655289 BPX655289 BZT655289 CJP655289 CTL655289 DDH655289 DND655289 DWZ655289 EGV655289 EQR655289 FAN655289 FKJ655289 FUF655289 GEB655289 GNX655289 GXT655289 HHP655289 HRL655289 IBH655289 ILD655289 IUZ655289 JEV655289 JOR655289 JYN655289 KIJ655289 KSF655289 LCB655289 LLX655289 LVT655289 MFP655289 MPL655289 MZH655289 NJD655289 NSZ655289 OCV655289 OMR655289 OWN655289 PGJ655289 PQF655289 QAB655289 QJX655289 QTT655289 RDP655289 RNL655289 RXH655289 SHD655289 SQZ655289 TAV655289 TKR655289 TUN655289 UEJ655289 UOF655289 UYB655289 VHX655289 VRT655289 WBP655289 WLL655289 WVH655289 C720825 IV720825 SR720825 ACN720825 AMJ720825 AWF720825 BGB720825 BPX720825 BZT720825 CJP720825 CTL720825 DDH720825 DND720825 DWZ720825 EGV720825 EQR720825 FAN720825 FKJ720825 FUF720825 GEB720825 GNX720825 GXT720825 HHP720825 HRL720825 IBH720825 ILD720825 IUZ720825 JEV720825 JOR720825 JYN720825 KIJ720825 KSF720825 LCB720825 LLX720825 LVT720825 MFP720825 MPL720825 MZH720825 NJD720825 NSZ720825 OCV720825 OMR720825 OWN720825 PGJ720825 PQF720825 QAB720825 QJX720825 QTT720825 RDP720825 RNL720825 RXH720825 SHD720825 SQZ720825 TAV720825 TKR720825 TUN720825 UEJ720825 UOF720825 UYB720825 VHX720825 VRT720825 WBP720825 WLL720825 WVH720825 C786361 IV786361 SR786361 ACN786361 AMJ786361 AWF786361 BGB786361 BPX786361 BZT786361 CJP786361 CTL786361 DDH786361 DND786361 DWZ786361 EGV786361 EQR786361 FAN786361 FKJ786361 FUF786361 GEB786361 GNX786361 GXT786361 HHP786361 HRL786361 IBH786361 ILD786361 IUZ786361 JEV786361 JOR786361 JYN786361 KIJ786361 KSF786361 LCB786361 LLX786361 LVT786361 MFP786361 MPL786361 MZH786361 NJD786361 NSZ786361 OCV786361 OMR786361 OWN786361 PGJ786361 PQF786361 QAB786361 QJX786361 QTT786361 RDP786361 RNL786361 RXH786361 SHD786361 SQZ786361 TAV786361 TKR786361 TUN786361 UEJ786361 UOF786361 UYB786361 VHX786361 VRT786361 WBP786361 WLL786361 WVH786361 C851897 IV851897 SR851897 ACN851897 AMJ851897 AWF851897 BGB851897 BPX851897 BZT851897 CJP851897 CTL851897 DDH851897 DND851897 DWZ851897 EGV851897 EQR851897 FAN851897 FKJ851897 FUF851897 GEB851897 GNX851897 GXT851897 HHP851897 HRL851897 IBH851897 ILD851897 IUZ851897 JEV851897 JOR851897 JYN851897 KIJ851897 KSF851897 LCB851897 LLX851897 LVT851897 MFP851897 MPL851897 MZH851897 NJD851897 NSZ851897 OCV851897 OMR851897 OWN851897 PGJ851897 PQF851897 QAB851897 QJX851897 QTT851897 RDP851897 RNL851897 RXH851897 SHD851897 SQZ851897 TAV851897 TKR851897 TUN851897 UEJ851897 UOF851897 UYB851897 VHX851897 VRT851897 WBP851897 WLL851897 WVH851897 C917433 IV917433 SR917433 ACN917433 AMJ917433 AWF917433 BGB917433 BPX917433 BZT917433 CJP917433 CTL917433 DDH917433 DND917433 DWZ917433 EGV917433 EQR917433 FAN917433 FKJ917433 FUF917433 GEB917433 GNX917433 GXT917433 HHP917433 HRL917433 IBH917433 ILD917433 IUZ917433 JEV917433 JOR917433 JYN917433 KIJ917433 KSF917433 LCB917433 LLX917433 LVT917433 MFP917433 MPL917433 MZH917433 NJD917433 NSZ917433 OCV917433 OMR917433 OWN917433 PGJ917433 PQF917433 QAB917433 QJX917433 QTT917433 RDP917433 RNL917433 RXH917433 SHD917433 SQZ917433 TAV917433 TKR917433 TUN917433 UEJ917433 UOF917433 UYB917433 VHX917433 VRT917433 WBP917433 WLL917433 WVH917433 C982969 IV982969 SR982969 ACN982969 AMJ982969 AWF982969 BGB982969 BPX982969 BZT982969 CJP982969 CTL982969 DDH982969 DND982969 DWZ982969 EGV982969 EQR982969 FAN982969 FKJ982969 FUF982969 GEB982969 GNX982969 GXT982969 HHP982969 HRL982969 IBH982969 ILD982969 IUZ982969 JEV982969 JOR982969 JYN982969 KIJ982969 KSF982969 LCB982969 LLX982969 LVT982969 MFP982969 MPL982969 MZH982969 NJD982969 NSZ982969 OCV982969 OMR982969 OWN982969 PGJ982969 PQF982969 QAB982969 QJX982969 QTT982969 RDP982969 RNL982969 RXH982969 SHD982969 SQZ982969 TAV982969 TKR982969 TUN982969 UEJ982969 UOF982969 UYB982969 VHX982969 VRT982969 WBP98296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45"/>
  <sheetViews>
    <sheetView topLeftCell="C1" zoomScaleNormal="10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1243</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36</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36</v>
      </c>
      <c r="E15" s="36">
        <v>481570626</v>
      </c>
      <c r="F15" s="241">
        <v>177</v>
      </c>
      <c r="G15" s="81"/>
      <c r="I15" s="39"/>
      <c r="J15" s="39"/>
      <c r="K15" s="39"/>
      <c r="L15" s="39"/>
      <c r="M15" s="39"/>
      <c r="N15" s="96"/>
    </row>
    <row r="16" spans="2:16" x14ac:dyDescent="0.25">
      <c r="B16" s="443"/>
      <c r="C16" s="443"/>
      <c r="D16" s="198"/>
      <c r="E16" s="36"/>
      <c r="F16" s="241"/>
      <c r="G16" s="81"/>
      <c r="I16" s="39"/>
      <c r="J16" s="39"/>
      <c r="K16" s="39"/>
      <c r="L16" s="39"/>
      <c r="M16" s="39"/>
      <c r="N16" s="96"/>
    </row>
    <row r="17" spans="1:14" x14ac:dyDescent="0.25">
      <c r="B17" s="443"/>
      <c r="C17" s="443"/>
      <c r="D17" s="198"/>
      <c r="E17" s="36"/>
      <c r="F17" s="241"/>
      <c r="G17" s="81"/>
      <c r="I17" s="39"/>
      <c r="J17" s="39"/>
      <c r="K17" s="39"/>
      <c r="L17" s="39"/>
      <c r="M17" s="39"/>
      <c r="N17" s="96"/>
    </row>
    <row r="18" spans="1:14" x14ac:dyDescent="0.25">
      <c r="B18" s="443"/>
      <c r="C18" s="443"/>
      <c r="D18" s="198"/>
      <c r="E18" s="37"/>
      <c r="F18" s="241"/>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481570626</v>
      </c>
      <c r="F22" s="241">
        <f>SUM(F15:F21)</f>
        <v>177</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141.6</v>
      </c>
      <c r="D24" s="42"/>
      <c r="E24" s="45">
        <f>E22</f>
        <v>481570626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93" t="s">
        <v>110</v>
      </c>
      <c r="D30" s="193"/>
      <c r="E30" s="92"/>
      <c r="F30" s="92"/>
      <c r="G30" s="92"/>
      <c r="H30" s="92"/>
      <c r="I30" s="95"/>
      <c r="J30" s="95"/>
      <c r="K30" s="95"/>
      <c r="L30" s="95"/>
      <c r="M30" s="95"/>
      <c r="N30" s="96"/>
    </row>
    <row r="31" spans="1:14" x14ac:dyDescent="0.25">
      <c r="A31" s="87"/>
      <c r="B31" s="109" t="s">
        <v>98</v>
      </c>
      <c r="C31" s="193" t="s">
        <v>110</v>
      </c>
      <c r="D31" s="193"/>
      <c r="E31" s="92"/>
      <c r="F31" s="92"/>
      <c r="G31" s="92"/>
      <c r="H31" s="92"/>
      <c r="I31" s="95"/>
      <c r="J31" s="95"/>
      <c r="K31" s="95"/>
      <c r="L31" s="95"/>
      <c r="M31" s="95"/>
      <c r="N31" s="96"/>
    </row>
    <row r="32" spans="1:14" x14ac:dyDescent="0.25">
      <c r="A32" s="87"/>
      <c r="B32" s="109" t="s">
        <v>99</v>
      </c>
      <c r="C32" s="193" t="s">
        <v>110</v>
      </c>
      <c r="D32" s="193"/>
      <c r="E32" s="92"/>
      <c r="F32" s="92"/>
      <c r="G32" s="92"/>
      <c r="H32" s="92"/>
      <c r="I32" s="95"/>
      <c r="J32" s="95"/>
      <c r="K32" s="95"/>
      <c r="L32" s="95"/>
      <c r="M32" s="95"/>
      <c r="N32" s="96"/>
    </row>
    <row r="33" spans="1:17" x14ac:dyDescent="0.25">
      <c r="A33" s="87"/>
      <c r="B33" s="109" t="s">
        <v>100</v>
      </c>
      <c r="C33" s="24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f>26/30</f>
        <v>0.8666666666666667</v>
      </c>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40</v>
      </c>
      <c r="E40" s="446">
        <f>+D40+D41</f>
        <v>75</v>
      </c>
      <c r="F40" s="92"/>
      <c r="G40" s="92"/>
      <c r="H40" s="92"/>
      <c r="I40" s="95"/>
      <c r="J40" s="95"/>
      <c r="K40" s="95"/>
      <c r="L40" s="95"/>
      <c r="M40" s="95"/>
      <c r="N40" s="96"/>
    </row>
    <row r="41" spans="1:17" ht="50.25" customHeight="1" x14ac:dyDescent="0.25">
      <c r="A41" s="87"/>
      <c r="B41" s="93" t="s">
        <v>103</v>
      </c>
      <c r="C41" s="94">
        <v>60</v>
      </c>
      <c r="D41" s="193">
        <v>35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30" x14ac:dyDescent="0.25">
      <c r="A49" s="47">
        <v>1</v>
      </c>
      <c r="B49" s="50" t="s">
        <v>1243</v>
      </c>
      <c r="C49" s="103" t="s">
        <v>1244</v>
      </c>
      <c r="D49" s="102" t="s">
        <v>260</v>
      </c>
      <c r="E49" s="97" t="s">
        <v>1245</v>
      </c>
      <c r="F49" s="98" t="s">
        <v>95</v>
      </c>
      <c r="G49" s="115"/>
      <c r="H49" s="105">
        <v>40777</v>
      </c>
      <c r="I49" s="105">
        <v>40937</v>
      </c>
      <c r="J49" s="99" t="s">
        <v>96</v>
      </c>
      <c r="K49" s="155">
        <v>5.23</v>
      </c>
      <c r="L49" s="155"/>
      <c r="M49" s="124">
        <v>177</v>
      </c>
      <c r="N49" s="124"/>
      <c r="O49" s="27">
        <v>164218228</v>
      </c>
      <c r="P49" s="27"/>
      <c r="Q49" s="116"/>
      <c r="R49" s="100"/>
      <c r="S49" s="100"/>
      <c r="T49" s="100"/>
      <c r="U49" s="100"/>
      <c r="V49" s="100"/>
      <c r="W49" s="100"/>
      <c r="X49" s="100"/>
      <c r="Y49" s="100"/>
      <c r="Z49" s="100"/>
    </row>
    <row r="50" spans="1:26" s="101" customFormat="1" ht="31.5" customHeight="1" x14ac:dyDescent="0.25">
      <c r="A50" s="47">
        <f>+A49+1</f>
        <v>2</v>
      </c>
      <c r="B50" s="50" t="s">
        <v>1243</v>
      </c>
      <c r="C50" s="103" t="s">
        <v>1244</v>
      </c>
      <c r="D50" s="102" t="s">
        <v>260</v>
      </c>
      <c r="E50" s="97" t="s">
        <v>1246</v>
      </c>
      <c r="F50" s="98" t="s">
        <v>95</v>
      </c>
      <c r="G50" s="98"/>
      <c r="H50" s="105">
        <v>41017</v>
      </c>
      <c r="I50" s="105">
        <v>41175</v>
      </c>
      <c r="J50" s="99" t="s">
        <v>96</v>
      </c>
      <c r="K50" s="155">
        <v>5.16</v>
      </c>
      <c r="L50" s="155"/>
      <c r="M50" s="124">
        <v>177</v>
      </c>
      <c r="N50" s="90"/>
      <c r="O50" s="27">
        <v>217462235</v>
      </c>
      <c r="P50" s="27"/>
      <c r="Q50" s="116"/>
      <c r="R50" s="100"/>
      <c r="S50" s="100"/>
      <c r="T50" s="100"/>
      <c r="U50" s="100"/>
      <c r="V50" s="100"/>
      <c r="W50" s="100"/>
      <c r="X50" s="100"/>
      <c r="Y50" s="100"/>
      <c r="Z50" s="100"/>
    </row>
    <row r="51" spans="1:26" s="101" customFormat="1" ht="30" x14ac:dyDescent="0.25">
      <c r="A51" s="47">
        <f t="shared" ref="A51:A56" si="0">+A50+1</f>
        <v>3</v>
      </c>
      <c r="B51" s="50" t="s">
        <v>1243</v>
      </c>
      <c r="C51" s="103" t="s">
        <v>1244</v>
      </c>
      <c r="D51" s="102" t="s">
        <v>260</v>
      </c>
      <c r="E51" s="97" t="s">
        <v>1247</v>
      </c>
      <c r="F51" s="98" t="s">
        <v>95</v>
      </c>
      <c r="G51" s="98"/>
      <c r="H51" s="105">
        <v>41180</v>
      </c>
      <c r="I51" s="105">
        <v>41258</v>
      </c>
      <c r="J51" s="99" t="s">
        <v>96</v>
      </c>
      <c r="K51" s="155">
        <v>2.4300000000000002</v>
      </c>
      <c r="L51" s="155"/>
      <c r="M51" s="124">
        <v>177</v>
      </c>
      <c r="N51" s="90"/>
      <c r="O51" s="27">
        <v>177969710</v>
      </c>
      <c r="P51" s="27"/>
      <c r="Q51" s="116"/>
      <c r="R51" s="100"/>
      <c r="S51" s="100"/>
      <c r="T51" s="100"/>
      <c r="U51" s="100"/>
      <c r="V51" s="100"/>
      <c r="W51" s="100"/>
      <c r="X51" s="100"/>
      <c r="Y51" s="100"/>
      <c r="Z51" s="100"/>
    </row>
    <row r="52" spans="1:26" s="101" customFormat="1" ht="30" x14ac:dyDescent="0.25">
      <c r="A52" s="47">
        <f t="shared" si="0"/>
        <v>4</v>
      </c>
      <c r="B52" s="50" t="s">
        <v>1243</v>
      </c>
      <c r="C52" s="103" t="s">
        <v>1244</v>
      </c>
      <c r="D52" s="102" t="s">
        <v>260</v>
      </c>
      <c r="E52" s="97" t="s">
        <v>1248</v>
      </c>
      <c r="F52" s="98" t="s">
        <v>95</v>
      </c>
      <c r="G52" s="98"/>
      <c r="H52" s="105">
        <v>41345</v>
      </c>
      <c r="I52" s="105">
        <v>41453</v>
      </c>
      <c r="J52" s="99" t="s">
        <v>96</v>
      </c>
      <c r="K52" s="155">
        <v>4.53</v>
      </c>
      <c r="L52" s="155"/>
      <c r="M52" s="124">
        <v>177</v>
      </c>
      <c r="N52" s="90"/>
      <c r="O52" s="27">
        <v>162026845</v>
      </c>
      <c r="P52" s="27"/>
      <c r="Q52" s="116"/>
      <c r="R52" s="100"/>
      <c r="S52" s="100"/>
      <c r="T52" s="100"/>
      <c r="U52" s="100"/>
      <c r="V52" s="100"/>
      <c r="W52" s="100"/>
      <c r="X52" s="100"/>
      <c r="Y52" s="100"/>
      <c r="Z52" s="100"/>
    </row>
    <row r="53" spans="1:26" s="101" customFormat="1" ht="30" x14ac:dyDescent="0.25">
      <c r="A53" s="47">
        <f t="shared" si="0"/>
        <v>5</v>
      </c>
      <c r="B53" s="50" t="s">
        <v>1243</v>
      </c>
      <c r="C53" s="103" t="s">
        <v>1243</v>
      </c>
      <c r="D53" s="102" t="s">
        <v>189</v>
      </c>
      <c r="E53" s="97" t="s">
        <v>1249</v>
      </c>
      <c r="F53" s="98" t="s">
        <v>95</v>
      </c>
      <c r="G53" s="98"/>
      <c r="H53" s="105">
        <v>41551</v>
      </c>
      <c r="I53" s="105">
        <v>41912</v>
      </c>
      <c r="J53" s="99" t="s">
        <v>96</v>
      </c>
      <c r="K53" s="155">
        <v>11.86</v>
      </c>
      <c r="L53" s="155"/>
      <c r="M53" s="124">
        <v>177</v>
      </c>
      <c r="N53" s="90"/>
      <c r="O53" s="27">
        <f>522689142+128330487</f>
        <v>651019629</v>
      </c>
      <c r="P53" s="27"/>
      <c r="Q53" s="116"/>
      <c r="R53" s="100"/>
      <c r="S53" s="100"/>
      <c r="T53" s="100"/>
      <c r="U53" s="100"/>
      <c r="V53" s="100"/>
      <c r="W53" s="100"/>
      <c r="X53" s="100"/>
      <c r="Y53" s="100"/>
      <c r="Z53" s="100"/>
    </row>
    <row r="54" spans="1:26" s="101" customFormat="1" x14ac:dyDescent="0.25">
      <c r="A54" s="47">
        <f t="shared" si="0"/>
        <v>6</v>
      </c>
      <c r="B54" s="245"/>
      <c r="C54" s="103"/>
      <c r="D54" s="102"/>
      <c r="E54" s="97"/>
      <c r="F54" s="98"/>
      <c r="G54" s="98"/>
      <c r="H54" s="105"/>
      <c r="I54" s="105"/>
      <c r="J54" s="99"/>
      <c r="K54" s="90"/>
      <c r="L54" s="155"/>
      <c r="M54" s="124"/>
      <c r="N54" s="90"/>
      <c r="O54" s="27"/>
      <c r="P54" s="27"/>
      <c r="Q54" s="116"/>
      <c r="R54" s="100"/>
      <c r="S54" s="100"/>
      <c r="T54" s="100"/>
      <c r="U54" s="100"/>
      <c r="V54" s="100"/>
      <c r="W54" s="100"/>
      <c r="X54" s="100"/>
      <c r="Y54" s="100"/>
      <c r="Z54" s="100"/>
    </row>
    <row r="55" spans="1:26" s="101" customFormat="1" x14ac:dyDescent="0.25">
      <c r="A55" s="47">
        <f t="shared" si="0"/>
        <v>7</v>
      </c>
      <c r="B55" s="50"/>
      <c r="C55" s="103"/>
      <c r="D55" s="102"/>
      <c r="E55" s="97"/>
      <c r="F55" s="98"/>
      <c r="G55" s="98"/>
      <c r="H55" s="105"/>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29.21</v>
      </c>
      <c r="L57" s="104">
        <f t="shared" si="1"/>
        <v>0</v>
      </c>
      <c r="M57" s="114">
        <f t="shared" si="1"/>
        <v>885</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29.21</v>
      </c>
      <c r="D61" s="200" t="s">
        <v>110</v>
      </c>
      <c r="E61" s="58"/>
      <c r="F61" s="32"/>
      <c r="G61" s="32"/>
      <c r="H61" s="32"/>
      <c r="I61" s="32"/>
      <c r="J61" s="32"/>
      <c r="K61" s="32"/>
      <c r="L61" s="32"/>
      <c r="M61" s="32"/>
    </row>
    <row r="62" spans="1:26" s="30" customFormat="1" ht="30" customHeight="1" x14ac:dyDescent="0.25">
      <c r="B62" s="59" t="s">
        <v>25</v>
      </c>
      <c r="C62" s="60">
        <f>+M57</f>
        <v>885</v>
      </c>
      <c r="D62" s="200"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243" t="s">
        <v>746</v>
      </c>
      <c r="C69" s="191" t="s">
        <v>114</v>
      </c>
      <c r="D69" s="144" t="s">
        <v>1109</v>
      </c>
      <c r="E69" s="4">
        <v>177</v>
      </c>
      <c r="F69" s="201" t="s">
        <v>95</v>
      </c>
      <c r="G69" s="4"/>
      <c r="H69" s="4"/>
      <c r="I69" s="4"/>
      <c r="J69" s="4" t="s">
        <v>95</v>
      </c>
      <c r="K69" s="193" t="s">
        <v>95</v>
      </c>
      <c r="L69" s="193" t="s">
        <v>95</v>
      </c>
      <c r="M69" s="193" t="s">
        <v>95</v>
      </c>
      <c r="N69" s="193"/>
      <c r="O69" s="457"/>
      <c r="P69" s="458"/>
      <c r="Q69" s="193" t="s">
        <v>95</v>
      </c>
    </row>
    <row r="70" spans="2:17" x14ac:dyDescent="0.25">
      <c r="B70" s="3"/>
      <c r="C70" s="191"/>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t="s">
        <v>603</v>
      </c>
      <c r="D87" s="69" t="s">
        <v>1250</v>
      </c>
      <c r="E87" s="69">
        <v>55312945</v>
      </c>
      <c r="F87" s="69" t="s">
        <v>1251</v>
      </c>
      <c r="G87" s="69" t="s">
        <v>1252</v>
      </c>
      <c r="H87" s="138">
        <v>40446</v>
      </c>
      <c r="I87" s="5"/>
      <c r="J87" s="69" t="s">
        <v>1243</v>
      </c>
      <c r="K87" s="69" t="s">
        <v>1253</v>
      </c>
      <c r="L87" s="69" t="s">
        <v>1254</v>
      </c>
      <c r="M87" s="109" t="s">
        <v>95</v>
      </c>
      <c r="N87" s="109" t="s">
        <v>95</v>
      </c>
      <c r="O87" s="109" t="s">
        <v>95</v>
      </c>
      <c r="P87" s="463"/>
      <c r="Q87" s="463"/>
    </row>
    <row r="88" spans="2:17" ht="50.25" customHeight="1" x14ac:dyDescent="0.25">
      <c r="B88" s="190" t="s">
        <v>220</v>
      </c>
      <c r="C88" s="190" t="s">
        <v>603</v>
      </c>
      <c r="D88" s="3" t="s">
        <v>1255</v>
      </c>
      <c r="E88" s="3">
        <v>22491559</v>
      </c>
      <c r="F88" s="3" t="s">
        <v>192</v>
      </c>
      <c r="G88" s="3" t="s">
        <v>117</v>
      </c>
      <c r="H88" s="125">
        <v>38701</v>
      </c>
      <c r="I88" s="5"/>
      <c r="J88" s="69" t="s">
        <v>1243</v>
      </c>
      <c r="K88" s="69" t="s">
        <v>1256</v>
      </c>
      <c r="L88" s="69" t="s">
        <v>1079</v>
      </c>
      <c r="M88" s="109" t="s">
        <v>95</v>
      </c>
      <c r="N88" s="109" t="s">
        <v>95</v>
      </c>
      <c r="O88" s="109" t="s">
        <v>95</v>
      </c>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30" x14ac:dyDescent="0.25">
      <c r="A105" s="47">
        <v>1</v>
      </c>
      <c r="B105" s="50" t="s">
        <v>1243</v>
      </c>
      <c r="C105" s="103" t="s">
        <v>1257</v>
      </c>
      <c r="D105" s="102" t="s">
        <v>1258</v>
      </c>
      <c r="E105" s="97" t="s">
        <v>1259</v>
      </c>
      <c r="F105" s="98" t="s">
        <v>95</v>
      </c>
      <c r="G105" s="98"/>
      <c r="H105" s="105">
        <v>40217</v>
      </c>
      <c r="I105" s="105">
        <v>40430</v>
      </c>
      <c r="J105" s="99" t="s">
        <v>96</v>
      </c>
      <c r="K105" s="155">
        <v>7.03</v>
      </c>
      <c r="L105" s="155"/>
      <c r="M105" s="124">
        <v>256</v>
      </c>
      <c r="N105" s="90"/>
      <c r="O105" s="27">
        <v>33420207</v>
      </c>
      <c r="P105" s="27"/>
      <c r="Q105" s="116"/>
      <c r="R105" s="100"/>
      <c r="S105" s="100"/>
      <c r="T105" s="100"/>
      <c r="U105" s="100"/>
      <c r="V105" s="100"/>
      <c r="W105" s="100"/>
      <c r="X105" s="100"/>
      <c r="Y105" s="100"/>
      <c r="Z105" s="100"/>
    </row>
    <row r="106" spans="1:26" s="101" customFormat="1" ht="30" x14ac:dyDescent="0.25">
      <c r="A106" s="47">
        <f>+A105+1</f>
        <v>2</v>
      </c>
      <c r="B106" s="50" t="s">
        <v>1243</v>
      </c>
      <c r="C106" s="98" t="s">
        <v>1257</v>
      </c>
      <c r="D106" s="102" t="s">
        <v>1260</v>
      </c>
      <c r="E106" s="97" t="s">
        <v>1261</v>
      </c>
      <c r="F106" s="98" t="s">
        <v>95</v>
      </c>
      <c r="G106" s="98"/>
      <c r="H106" s="105">
        <v>41337</v>
      </c>
      <c r="I106" s="105">
        <v>41638</v>
      </c>
      <c r="J106" s="99" t="s">
        <v>96</v>
      </c>
      <c r="K106" s="90">
        <v>9.86</v>
      </c>
      <c r="L106" s="155"/>
      <c r="M106" s="124">
        <v>17</v>
      </c>
      <c r="N106" s="90"/>
      <c r="O106" s="27">
        <v>216000000</v>
      </c>
      <c r="P106" s="27"/>
      <c r="Q106" s="116"/>
      <c r="R106" s="100"/>
      <c r="S106" s="100"/>
      <c r="T106" s="100"/>
      <c r="U106" s="100"/>
      <c r="V106" s="100"/>
      <c r="W106" s="100"/>
      <c r="X106" s="100"/>
      <c r="Y106" s="100"/>
      <c r="Z106" s="100"/>
    </row>
    <row r="107" spans="1:26" s="101" customFormat="1" ht="30" x14ac:dyDescent="0.25">
      <c r="A107" s="47">
        <f t="shared" ref="A107:A112" si="2">+A106+1</f>
        <v>3</v>
      </c>
      <c r="B107" s="50" t="s">
        <v>1243</v>
      </c>
      <c r="C107" s="103" t="s">
        <v>1257</v>
      </c>
      <c r="D107" s="102" t="s">
        <v>1260</v>
      </c>
      <c r="E107" s="97" t="s">
        <v>1262</v>
      </c>
      <c r="F107" s="98" t="s">
        <v>95</v>
      </c>
      <c r="G107" s="98"/>
      <c r="H107" s="105">
        <v>41690</v>
      </c>
      <c r="I107" s="105"/>
      <c r="J107" s="99" t="s">
        <v>96</v>
      </c>
      <c r="K107" s="90">
        <v>7.33</v>
      </c>
      <c r="L107" s="99"/>
      <c r="M107" s="124">
        <v>20</v>
      </c>
      <c r="N107" s="90"/>
      <c r="O107" s="27">
        <v>209700000</v>
      </c>
      <c r="P107" s="27"/>
      <c r="Q107" s="116" t="s">
        <v>1081</v>
      </c>
      <c r="R107" s="100"/>
      <c r="S107" s="100"/>
      <c r="T107" s="100"/>
      <c r="U107" s="100"/>
      <c r="V107" s="100"/>
      <c r="W107" s="100"/>
      <c r="X107" s="100"/>
      <c r="Y107" s="100"/>
      <c r="Z107" s="100"/>
    </row>
    <row r="108" spans="1:26" s="101" customFormat="1" x14ac:dyDescent="0.25">
      <c r="A108" s="47">
        <f t="shared" si="2"/>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24.22</v>
      </c>
      <c r="L113" s="104">
        <f t="shared" si="3"/>
        <v>0</v>
      </c>
      <c r="M113" s="114">
        <f t="shared" si="3"/>
        <v>293</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24.22</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f>+D119+D120+D121</f>
        <v>40</v>
      </c>
    </row>
    <row r="120" spans="1:17" x14ac:dyDescent="0.25">
      <c r="B120" s="67" t="s">
        <v>87</v>
      </c>
      <c r="C120" s="200">
        <v>30</v>
      </c>
      <c r="D120" s="193"/>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1263</v>
      </c>
      <c r="D127" s="69" t="s">
        <v>1264</v>
      </c>
      <c r="E127" s="3">
        <v>92495024</v>
      </c>
      <c r="F127" s="69" t="s">
        <v>1265</v>
      </c>
      <c r="G127" s="69" t="s">
        <v>116</v>
      </c>
      <c r="H127" s="125">
        <v>30589</v>
      </c>
      <c r="I127" s="5"/>
      <c r="J127" s="69" t="s">
        <v>1257</v>
      </c>
      <c r="K127" s="86" t="s">
        <v>1266</v>
      </c>
      <c r="L127" s="69" t="s">
        <v>1267</v>
      </c>
      <c r="M127" s="109" t="s">
        <v>95</v>
      </c>
      <c r="N127" s="109" t="s">
        <v>95</v>
      </c>
      <c r="O127" s="109" t="s">
        <v>95</v>
      </c>
      <c r="P127" s="463"/>
      <c r="Q127" s="463"/>
    </row>
    <row r="128" spans="1:17" ht="60.75" customHeight="1" x14ac:dyDescent="0.25">
      <c r="B128" s="190" t="s">
        <v>92</v>
      </c>
      <c r="C128" s="190" t="s">
        <v>1263</v>
      </c>
      <c r="D128" s="3"/>
      <c r="E128" s="3"/>
      <c r="F128" s="3"/>
      <c r="G128" s="3"/>
      <c r="H128" s="3"/>
      <c r="I128" s="5"/>
      <c r="J128" s="1"/>
      <c r="K128" s="86"/>
      <c r="L128" s="85"/>
      <c r="M128" s="109"/>
      <c r="N128" s="109"/>
      <c r="O128" s="109"/>
      <c r="P128" s="457"/>
      <c r="Q128" s="458"/>
    </row>
    <row r="129" spans="2:17" ht="33.6" customHeight="1" x14ac:dyDescent="0.25">
      <c r="B129" s="190" t="s">
        <v>93</v>
      </c>
      <c r="C129" s="190" t="s">
        <v>1263</v>
      </c>
      <c r="D129" s="69" t="s">
        <v>1268</v>
      </c>
      <c r="E129" s="3">
        <v>3736468</v>
      </c>
      <c r="F129" s="3" t="s">
        <v>1178</v>
      </c>
      <c r="G129" s="3" t="s">
        <v>116</v>
      </c>
      <c r="H129" s="125">
        <v>37603</v>
      </c>
      <c r="I129" s="5"/>
      <c r="J129" s="1"/>
      <c r="K129" s="85"/>
      <c r="L129" s="85"/>
      <c r="M129" s="109" t="s">
        <v>95</v>
      </c>
      <c r="N129" s="109" t="s">
        <v>95</v>
      </c>
      <c r="O129" s="109" t="s">
        <v>95</v>
      </c>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9" customHeight="1" x14ac:dyDescent="0.2">
      <c r="B134" s="470" t="s">
        <v>51</v>
      </c>
      <c r="C134" s="6" t="s">
        <v>89</v>
      </c>
      <c r="D134" s="193">
        <v>25</v>
      </c>
      <c r="E134" s="193">
        <v>25</v>
      </c>
      <c r="F134" s="471">
        <f>+E134+E135+E136</f>
        <v>35</v>
      </c>
      <c r="G134" s="83"/>
    </row>
    <row r="135" spans="2:17" ht="96" customHeight="1" x14ac:dyDescent="0.2">
      <c r="B135" s="470"/>
      <c r="C135" s="6" t="s">
        <v>90</v>
      </c>
      <c r="D135" s="197">
        <v>25</v>
      </c>
      <c r="E135" s="193"/>
      <c r="F135" s="472"/>
      <c r="G135" s="83"/>
    </row>
    <row r="136" spans="2:17" ht="69" customHeight="1" x14ac:dyDescent="0.2">
      <c r="B136" s="470"/>
      <c r="C136" s="6" t="s">
        <v>91</v>
      </c>
      <c r="D136" s="193">
        <v>10</v>
      </c>
      <c r="E136" s="193">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v>40</v>
      </c>
      <c r="E144" s="446">
        <f>+D144+D145</f>
        <v>75</v>
      </c>
    </row>
    <row r="145" spans="2:5" ht="42.75" x14ac:dyDescent="0.25">
      <c r="B145" s="93" t="s">
        <v>58</v>
      </c>
      <c r="C145" s="94">
        <v>60</v>
      </c>
      <c r="D145" s="193">
        <f>+F134</f>
        <v>35</v>
      </c>
      <c r="E145" s="447"/>
    </row>
  </sheetData>
  <mergeCells count="44">
    <mergeCell ref="P128:Q128"/>
    <mergeCell ref="P129:Q129"/>
    <mergeCell ref="B134:B136"/>
    <mergeCell ref="F134:F136"/>
    <mergeCell ref="E144:E145"/>
    <mergeCell ref="P127:Q127"/>
    <mergeCell ref="P87:Q87"/>
    <mergeCell ref="P88:Q88"/>
    <mergeCell ref="B91:N91"/>
    <mergeCell ref="D94:E94"/>
    <mergeCell ref="D95:E95"/>
    <mergeCell ref="B98:P98"/>
    <mergeCell ref="B101:N101"/>
    <mergeCell ref="E119:E121"/>
    <mergeCell ref="B124:N124"/>
    <mergeCell ref="J126:L126"/>
    <mergeCell ref="P126:Q12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7"/>
  <sheetViews>
    <sheetView topLeftCell="A124" zoomScale="80" zoomScaleNormal="8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19.140625"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2000</v>
      </c>
      <c r="D6" s="439"/>
      <c r="E6" s="439"/>
      <c r="F6" s="439"/>
      <c r="G6" s="439"/>
      <c r="H6" s="439"/>
      <c r="I6" s="439"/>
      <c r="J6" s="439"/>
      <c r="K6" s="439"/>
      <c r="L6" s="439"/>
      <c r="M6" s="439"/>
      <c r="N6" s="440"/>
    </row>
    <row r="7" spans="2:16" ht="16.5" thickBot="1" x14ac:dyDescent="0.3">
      <c r="B7" s="12" t="s">
        <v>5</v>
      </c>
      <c r="C7" s="439" t="s">
        <v>2001</v>
      </c>
      <c r="D7" s="439"/>
      <c r="E7" s="439"/>
      <c r="F7" s="439"/>
      <c r="G7" s="439"/>
      <c r="H7" s="439"/>
      <c r="I7" s="439"/>
      <c r="J7" s="439"/>
      <c r="K7" s="439"/>
      <c r="L7" s="439"/>
      <c r="M7" s="439"/>
      <c r="N7" s="440"/>
    </row>
    <row r="8" spans="2:16" ht="16.5" thickBot="1" x14ac:dyDescent="0.3">
      <c r="B8" s="12" t="s">
        <v>6</v>
      </c>
      <c r="C8" s="439" t="s">
        <v>2002</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2003</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204" t="s">
        <v>12</v>
      </c>
      <c r="E14" s="204" t="s">
        <v>13</v>
      </c>
      <c r="F14" s="204" t="s">
        <v>29</v>
      </c>
      <c r="G14" s="80"/>
      <c r="I14" s="38"/>
      <c r="J14" s="38"/>
      <c r="K14" s="38"/>
      <c r="L14" s="38"/>
      <c r="M14" s="38"/>
      <c r="N14" s="96"/>
    </row>
    <row r="15" spans="2:16" x14ac:dyDescent="0.25">
      <c r="B15" s="443"/>
      <c r="C15" s="443"/>
      <c r="D15" s="204">
        <v>16</v>
      </c>
      <c r="E15" s="36">
        <v>1071288153</v>
      </c>
      <c r="F15" s="212">
        <v>513</v>
      </c>
      <c r="G15" s="81"/>
      <c r="I15" s="39"/>
      <c r="J15" s="39"/>
      <c r="K15" s="39"/>
      <c r="L15" s="39"/>
      <c r="M15" s="39"/>
      <c r="N15" s="96"/>
    </row>
    <row r="16" spans="2:16" x14ac:dyDescent="0.25">
      <c r="B16" s="443"/>
      <c r="C16" s="443"/>
      <c r="D16" s="204"/>
      <c r="E16" s="36"/>
      <c r="F16" s="36"/>
      <c r="G16" s="81"/>
      <c r="I16" s="39"/>
      <c r="J16" s="39"/>
      <c r="K16" s="39"/>
      <c r="L16" s="39"/>
      <c r="M16" s="39"/>
      <c r="N16" s="96"/>
    </row>
    <row r="17" spans="1:14" x14ac:dyDescent="0.25">
      <c r="B17" s="443"/>
      <c r="C17" s="443"/>
      <c r="D17" s="204"/>
      <c r="E17" s="36"/>
      <c r="F17" s="36"/>
      <c r="G17" s="81"/>
      <c r="I17" s="39"/>
      <c r="J17" s="39"/>
      <c r="K17" s="39"/>
      <c r="L17" s="39"/>
      <c r="M17" s="39"/>
      <c r="N17" s="96"/>
    </row>
    <row r="18" spans="1:14" x14ac:dyDescent="0.25">
      <c r="B18" s="443"/>
      <c r="C18" s="443"/>
      <c r="D18" s="204"/>
      <c r="E18" s="37"/>
      <c r="F18" s="36"/>
      <c r="G18" s="81"/>
      <c r="H18" s="22"/>
      <c r="I18" s="39"/>
      <c r="J18" s="39"/>
      <c r="K18" s="39"/>
      <c r="L18" s="39"/>
      <c r="M18" s="39"/>
      <c r="N18" s="20"/>
    </row>
    <row r="19" spans="1:14" x14ac:dyDescent="0.25">
      <c r="B19" s="443"/>
      <c r="C19" s="443"/>
      <c r="D19" s="204"/>
      <c r="E19" s="37"/>
      <c r="F19" s="36"/>
      <c r="G19" s="81"/>
      <c r="H19" s="22"/>
      <c r="I19" s="41"/>
      <c r="J19" s="41"/>
      <c r="K19" s="41"/>
      <c r="L19" s="41"/>
      <c r="M19" s="41"/>
      <c r="N19" s="20"/>
    </row>
    <row r="20" spans="1:14" x14ac:dyDescent="0.25">
      <c r="B20" s="443"/>
      <c r="C20" s="443"/>
      <c r="D20" s="204"/>
      <c r="E20" s="37"/>
      <c r="F20" s="36"/>
      <c r="G20" s="81"/>
      <c r="H20" s="22"/>
      <c r="I20" s="95"/>
      <c r="J20" s="95"/>
      <c r="K20" s="95"/>
      <c r="L20" s="95"/>
      <c r="M20" s="95"/>
      <c r="N20" s="20"/>
    </row>
    <row r="21" spans="1:14" x14ac:dyDescent="0.25">
      <c r="B21" s="443"/>
      <c r="C21" s="443"/>
      <c r="D21" s="204"/>
      <c r="E21" s="37"/>
      <c r="F21" s="36"/>
      <c r="G21" s="81"/>
      <c r="H21" s="22"/>
      <c r="I21" s="95"/>
      <c r="J21" s="95"/>
      <c r="K21" s="95"/>
      <c r="L21" s="95"/>
      <c r="M21" s="95"/>
      <c r="N21" s="20"/>
    </row>
    <row r="22" spans="1:14" ht="15.75" thickBot="1" x14ac:dyDescent="0.3">
      <c r="B22" s="444" t="s">
        <v>14</v>
      </c>
      <c r="C22" s="445"/>
      <c r="D22" s="204"/>
      <c r="E22" s="64">
        <f>SUM(E15:E21)</f>
        <v>1071288153</v>
      </c>
      <c r="F22" s="212">
        <f>SUM(F15:F21)</f>
        <v>513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410.4</v>
      </c>
      <c r="D24" s="42"/>
      <c r="E24" s="45">
        <f>E22</f>
        <v>1071288153</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209" t="s">
        <v>110</v>
      </c>
      <c r="D30" s="109"/>
      <c r="E30" s="92"/>
      <c r="F30" s="92"/>
      <c r="G30" s="92"/>
      <c r="H30" s="92"/>
      <c r="I30" s="95"/>
      <c r="J30" s="95"/>
      <c r="K30" s="95"/>
      <c r="L30" s="95"/>
      <c r="M30" s="95"/>
      <c r="N30" s="96"/>
    </row>
    <row r="31" spans="1:14" x14ac:dyDescent="0.25">
      <c r="A31" s="87"/>
      <c r="B31" s="109" t="s">
        <v>98</v>
      </c>
      <c r="C31" s="209" t="s">
        <v>110</v>
      </c>
      <c r="D31" s="109"/>
      <c r="E31" s="92"/>
      <c r="F31" s="92"/>
      <c r="G31" s="92"/>
      <c r="H31" s="92"/>
      <c r="I31" s="95"/>
      <c r="J31" s="95"/>
      <c r="K31" s="95"/>
      <c r="L31" s="95"/>
      <c r="M31" s="95"/>
      <c r="N31" s="96"/>
    </row>
    <row r="32" spans="1:14" x14ac:dyDescent="0.25">
      <c r="A32" s="87"/>
      <c r="B32" s="109" t="s">
        <v>99</v>
      </c>
      <c r="C32" s="209" t="s">
        <v>110</v>
      </c>
      <c r="D32" s="109"/>
      <c r="E32" s="92"/>
      <c r="F32" s="92"/>
      <c r="G32" s="92"/>
      <c r="H32" s="92"/>
      <c r="I32" s="95"/>
      <c r="J32" s="95"/>
      <c r="K32" s="95"/>
      <c r="L32" s="95"/>
      <c r="M32" s="95"/>
      <c r="N32" s="96"/>
    </row>
    <row r="33" spans="1:17" x14ac:dyDescent="0.25">
      <c r="A33" s="87"/>
      <c r="B33" s="109" t="s">
        <v>100</v>
      </c>
      <c r="C33" s="2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209">
        <v>40</v>
      </c>
      <c r="E40" s="446">
        <f>+D40+D41</f>
        <v>90</v>
      </c>
      <c r="F40" s="92"/>
      <c r="G40" s="92"/>
      <c r="H40" s="92"/>
      <c r="I40" s="95"/>
      <c r="J40" s="95"/>
      <c r="K40" s="95"/>
      <c r="L40" s="95"/>
      <c r="M40" s="95"/>
      <c r="N40" s="96"/>
    </row>
    <row r="41" spans="1:17" ht="42.75" x14ac:dyDescent="0.25">
      <c r="A41" s="87"/>
      <c r="B41" s="93" t="s">
        <v>103</v>
      </c>
      <c r="C41" s="94">
        <v>60</v>
      </c>
      <c r="D41" s="209">
        <v>50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102" t="s">
        <v>2000</v>
      </c>
      <c r="C49" s="103" t="s">
        <v>2004</v>
      </c>
      <c r="D49" s="102" t="s">
        <v>2005</v>
      </c>
      <c r="E49" s="124">
        <v>469</v>
      </c>
      <c r="F49" s="98" t="s">
        <v>95</v>
      </c>
      <c r="G49" s="115">
        <v>1</v>
      </c>
      <c r="H49" s="105">
        <v>41260</v>
      </c>
      <c r="I49" s="105">
        <v>41912</v>
      </c>
      <c r="J49" s="99" t="s">
        <v>96</v>
      </c>
      <c r="K49" s="90">
        <v>21</v>
      </c>
      <c r="L49" s="99"/>
      <c r="M49" s="90">
        <v>90</v>
      </c>
      <c r="N49" s="90"/>
      <c r="O49" s="27"/>
      <c r="P49" s="27"/>
      <c r="Q49" s="116" t="s">
        <v>2006</v>
      </c>
      <c r="R49" s="100"/>
      <c r="S49" s="100"/>
      <c r="T49" s="100"/>
      <c r="U49" s="100"/>
      <c r="V49" s="100"/>
      <c r="W49" s="100"/>
      <c r="X49" s="100"/>
      <c r="Y49" s="100"/>
      <c r="Z49" s="100"/>
    </row>
    <row r="50" spans="1:26" s="101" customFormat="1" ht="45" x14ac:dyDescent="0.25">
      <c r="A50" s="47">
        <f>+A49+1</f>
        <v>2</v>
      </c>
      <c r="B50" s="102" t="s">
        <v>2000</v>
      </c>
      <c r="C50" s="103" t="s">
        <v>2007</v>
      </c>
      <c r="D50" s="102" t="s">
        <v>2008</v>
      </c>
      <c r="E50" s="124">
        <v>176</v>
      </c>
      <c r="F50" s="98" t="s">
        <v>95</v>
      </c>
      <c r="G50" s="98">
        <v>100</v>
      </c>
      <c r="H50" s="105">
        <v>41379</v>
      </c>
      <c r="I50" s="105">
        <v>41639</v>
      </c>
      <c r="J50" s="99" t="s">
        <v>96</v>
      </c>
      <c r="K50" s="90">
        <v>8.15</v>
      </c>
      <c r="L50" s="99"/>
      <c r="M50" s="90">
        <v>628</v>
      </c>
      <c r="N50" s="90"/>
      <c r="O50" s="27"/>
      <c r="P50" s="27"/>
      <c r="Q50" s="116" t="s">
        <v>2006</v>
      </c>
      <c r="R50" s="100"/>
      <c r="S50" s="100"/>
      <c r="T50" s="100"/>
      <c r="U50" s="100"/>
      <c r="V50" s="100"/>
      <c r="W50" s="100"/>
      <c r="X50" s="100"/>
      <c r="Y50" s="100"/>
      <c r="Z50" s="100"/>
    </row>
    <row r="51" spans="1:26" s="101" customFormat="1" x14ac:dyDescent="0.25">
      <c r="A51" s="47">
        <f t="shared" ref="A51:A56" si="0">+A50+1</f>
        <v>3</v>
      </c>
      <c r="B51" s="102"/>
      <c r="C51" s="103"/>
      <c r="D51" s="102"/>
      <c r="E51" s="97"/>
      <c r="F51" s="98"/>
      <c r="G51" s="98"/>
      <c r="H51" s="98"/>
      <c r="I51" s="99"/>
      <c r="J51" s="99"/>
      <c r="K51" s="99"/>
      <c r="L51" s="99"/>
      <c r="M51" s="90"/>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29.15</v>
      </c>
      <c r="L57" s="104">
        <f t="shared" si="1"/>
        <v>0</v>
      </c>
      <c r="M57" s="114">
        <f t="shared" si="1"/>
        <v>718</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205" t="s">
        <v>23</v>
      </c>
      <c r="E60" s="62" t="s">
        <v>24</v>
      </c>
    </row>
    <row r="61" spans="1:26" s="30" customFormat="1" ht="30.6" customHeight="1" x14ac:dyDescent="0.25">
      <c r="B61" s="59" t="s">
        <v>21</v>
      </c>
      <c r="C61" s="60">
        <f>+K57</f>
        <v>29.15</v>
      </c>
      <c r="D61" s="210" t="s">
        <v>110</v>
      </c>
      <c r="E61" s="58"/>
      <c r="F61" s="32"/>
      <c r="G61" s="32"/>
      <c r="H61" s="32"/>
      <c r="I61" s="32"/>
      <c r="J61" s="32"/>
      <c r="K61" s="32"/>
      <c r="L61" s="32"/>
      <c r="M61" s="32"/>
    </row>
    <row r="62" spans="1:26" s="30" customFormat="1" ht="30" customHeight="1" x14ac:dyDescent="0.25">
      <c r="B62" s="59" t="s">
        <v>25</v>
      </c>
      <c r="C62" s="60">
        <f>+M57</f>
        <v>718</v>
      </c>
      <c r="D62" s="210"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30" x14ac:dyDescent="0.25">
      <c r="B69" s="309" t="s">
        <v>2009</v>
      </c>
      <c r="C69" s="208" t="s">
        <v>2010</v>
      </c>
      <c r="D69" s="5" t="s">
        <v>870</v>
      </c>
      <c r="E69" s="5">
        <v>213</v>
      </c>
      <c r="F69" s="4"/>
      <c r="G69" s="4"/>
      <c r="H69" s="4"/>
      <c r="I69" s="210" t="s">
        <v>95</v>
      </c>
      <c r="J69" s="85"/>
      <c r="K69" s="109"/>
      <c r="L69" s="109"/>
      <c r="M69" s="109"/>
      <c r="N69" s="109"/>
      <c r="O69" s="457"/>
      <c r="P69" s="458"/>
      <c r="Q69" s="109"/>
    </row>
    <row r="70" spans="2:17" x14ac:dyDescent="0.25">
      <c r="B70" s="243" t="s">
        <v>2011</v>
      </c>
      <c r="C70" s="3" t="s">
        <v>2010</v>
      </c>
      <c r="D70" s="5" t="s">
        <v>870</v>
      </c>
      <c r="E70" s="5">
        <v>50</v>
      </c>
      <c r="F70" s="4"/>
      <c r="G70" s="4"/>
      <c r="H70" s="4"/>
      <c r="I70" s="210" t="s">
        <v>95</v>
      </c>
      <c r="J70" s="85"/>
      <c r="K70" s="109"/>
      <c r="L70" s="109"/>
      <c r="M70" s="109"/>
      <c r="N70" s="109"/>
      <c r="O70" s="457"/>
      <c r="P70" s="458"/>
      <c r="Q70" s="109"/>
    </row>
    <row r="71" spans="2:17" x14ac:dyDescent="0.25">
      <c r="B71" s="243" t="s">
        <v>2012</v>
      </c>
      <c r="C71" s="3" t="s">
        <v>2010</v>
      </c>
      <c r="D71" s="5" t="s">
        <v>870</v>
      </c>
      <c r="E71" s="5">
        <v>50</v>
      </c>
      <c r="F71" s="4"/>
      <c r="G71" s="4"/>
      <c r="H71" s="4"/>
      <c r="I71" s="210" t="s">
        <v>95</v>
      </c>
      <c r="J71" s="85"/>
      <c r="K71" s="109"/>
      <c r="L71" s="109"/>
      <c r="M71" s="109"/>
      <c r="N71" s="109"/>
      <c r="O71" s="457"/>
      <c r="P71" s="458"/>
      <c r="Q71" s="109"/>
    </row>
    <row r="72" spans="2:17" x14ac:dyDescent="0.25">
      <c r="B72" s="243" t="s">
        <v>2013</v>
      </c>
      <c r="C72" s="3" t="s">
        <v>2010</v>
      </c>
      <c r="D72" s="5" t="s">
        <v>870</v>
      </c>
      <c r="E72" s="5">
        <v>50</v>
      </c>
      <c r="F72" s="4"/>
      <c r="G72" s="4"/>
      <c r="H72" s="4"/>
      <c r="I72" s="210" t="s">
        <v>95</v>
      </c>
      <c r="J72" s="85"/>
      <c r="K72" s="109"/>
      <c r="L72" s="109"/>
      <c r="M72" s="109"/>
      <c r="N72" s="109"/>
      <c r="O72" s="457"/>
      <c r="P72" s="458"/>
      <c r="Q72" s="109"/>
    </row>
    <row r="73" spans="2:17" x14ac:dyDescent="0.25">
      <c r="B73" s="243" t="s">
        <v>2014</v>
      </c>
      <c r="C73" s="3" t="s">
        <v>2010</v>
      </c>
      <c r="D73" s="5" t="s">
        <v>870</v>
      </c>
      <c r="E73" s="5">
        <v>50</v>
      </c>
      <c r="F73" s="4"/>
      <c r="G73" s="4"/>
      <c r="H73" s="4"/>
      <c r="I73" s="210" t="s">
        <v>95</v>
      </c>
      <c r="J73" s="85"/>
      <c r="K73" s="109"/>
      <c r="L73" s="109"/>
      <c r="M73" s="109"/>
      <c r="N73" s="109"/>
      <c r="O73" s="457"/>
      <c r="P73" s="458"/>
      <c r="Q73" s="109"/>
    </row>
    <row r="74" spans="2:17" x14ac:dyDescent="0.25">
      <c r="B74" s="243" t="s">
        <v>2015</v>
      </c>
      <c r="C74" s="3" t="s">
        <v>2010</v>
      </c>
      <c r="D74" s="5" t="s">
        <v>870</v>
      </c>
      <c r="E74" s="5">
        <v>50</v>
      </c>
      <c r="F74" s="4"/>
      <c r="G74" s="4"/>
      <c r="H74" s="4"/>
      <c r="I74" s="210" t="s">
        <v>95</v>
      </c>
      <c r="J74" s="85"/>
      <c r="K74" s="109"/>
      <c r="L74" s="109"/>
      <c r="M74" s="109"/>
      <c r="N74" s="109"/>
      <c r="O74" s="202"/>
      <c r="P74" s="203"/>
      <c r="Q74" s="109"/>
    </row>
    <row r="75" spans="2:17" x14ac:dyDescent="0.25">
      <c r="B75" s="243" t="s">
        <v>2016</v>
      </c>
      <c r="C75" s="3" t="s">
        <v>2010</v>
      </c>
      <c r="D75" s="5" t="s">
        <v>870</v>
      </c>
      <c r="E75" s="5">
        <v>50</v>
      </c>
      <c r="F75" s="4"/>
      <c r="G75" s="4"/>
      <c r="H75" s="4"/>
      <c r="I75" s="210" t="s">
        <v>95</v>
      </c>
      <c r="J75" s="85"/>
      <c r="K75" s="109"/>
      <c r="L75" s="109"/>
      <c r="M75" s="109"/>
      <c r="N75" s="109"/>
      <c r="O75" s="457"/>
      <c r="P75" s="458"/>
      <c r="Q75" s="109"/>
    </row>
    <row r="76" spans="2:17" x14ac:dyDescent="0.25">
      <c r="B76" s="10"/>
      <c r="C76" s="10"/>
      <c r="D76" s="10"/>
      <c r="E76" s="10"/>
      <c r="F76" s="10"/>
      <c r="G76" s="10"/>
      <c r="H76" s="10"/>
      <c r="I76" s="10"/>
      <c r="J76" s="10"/>
      <c r="K76" s="10"/>
      <c r="L76" s="10"/>
      <c r="M76" s="10"/>
      <c r="N76" s="10"/>
      <c r="O76" s="364"/>
      <c r="P76" s="364"/>
      <c r="Q76" s="10"/>
    </row>
    <row r="77" spans="2:17" x14ac:dyDescent="0.25">
      <c r="B77" s="9" t="s">
        <v>1</v>
      </c>
    </row>
    <row r="78" spans="2:17" x14ac:dyDescent="0.25">
      <c r="B78" s="9" t="s">
        <v>37</v>
      </c>
    </row>
    <row r="79" spans="2:17" x14ac:dyDescent="0.25">
      <c r="B79" s="9" t="s">
        <v>60</v>
      </c>
    </row>
    <row r="81" spans="2:17" ht="15.75" thickBot="1" x14ac:dyDescent="0.3"/>
    <row r="82" spans="2:17" ht="27" thickBot="1" x14ac:dyDescent="0.3">
      <c r="B82" s="449" t="s">
        <v>38</v>
      </c>
      <c r="C82" s="450"/>
      <c r="D82" s="450"/>
      <c r="E82" s="450"/>
      <c r="F82" s="450"/>
      <c r="G82" s="450"/>
      <c r="H82" s="450"/>
      <c r="I82" s="450"/>
      <c r="J82" s="450"/>
      <c r="K82" s="450"/>
      <c r="L82" s="450"/>
      <c r="M82" s="450"/>
      <c r="N82" s="451"/>
    </row>
    <row r="87" spans="2:17" ht="76.5" customHeight="1" x14ac:dyDescent="0.25">
      <c r="B87" s="108" t="s">
        <v>0</v>
      </c>
      <c r="C87" s="108" t="s">
        <v>39</v>
      </c>
      <c r="D87" s="108" t="s">
        <v>40</v>
      </c>
      <c r="E87" s="108" t="s">
        <v>78</v>
      </c>
      <c r="F87" s="108" t="s">
        <v>80</v>
      </c>
      <c r="G87" s="108" t="s">
        <v>81</v>
      </c>
      <c r="H87" s="108" t="s">
        <v>82</v>
      </c>
      <c r="I87" s="108" t="s">
        <v>79</v>
      </c>
      <c r="J87" s="452" t="s">
        <v>83</v>
      </c>
      <c r="K87" s="453"/>
      <c r="L87" s="454"/>
      <c r="M87" s="108" t="s">
        <v>84</v>
      </c>
      <c r="N87" s="108" t="s">
        <v>41</v>
      </c>
      <c r="O87" s="108" t="s">
        <v>42</v>
      </c>
      <c r="P87" s="452" t="s">
        <v>3</v>
      </c>
      <c r="Q87" s="454"/>
    </row>
    <row r="88" spans="2:17" ht="60.75" customHeight="1" x14ac:dyDescent="0.25">
      <c r="B88" s="190" t="s">
        <v>160</v>
      </c>
      <c r="C88" s="190" t="s">
        <v>679</v>
      </c>
      <c r="D88" s="3" t="s">
        <v>2017</v>
      </c>
      <c r="E88" s="3">
        <v>9178172</v>
      </c>
      <c r="F88" s="190" t="s">
        <v>2018</v>
      </c>
      <c r="G88" s="190" t="s">
        <v>2019</v>
      </c>
      <c r="H88" s="125">
        <v>40802</v>
      </c>
      <c r="I88" s="5"/>
      <c r="J88" s="1" t="s">
        <v>1804</v>
      </c>
      <c r="K88" s="86" t="s">
        <v>2020</v>
      </c>
      <c r="L88" s="85" t="s">
        <v>2021</v>
      </c>
      <c r="M88" s="109" t="s">
        <v>95</v>
      </c>
      <c r="N88" s="109" t="s">
        <v>95</v>
      </c>
      <c r="O88" s="109" t="s">
        <v>95</v>
      </c>
      <c r="P88" s="463"/>
      <c r="Q88" s="463"/>
    </row>
    <row r="89" spans="2:17" ht="72" customHeight="1" x14ac:dyDescent="0.25">
      <c r="B89" s="246" t="s">
        <v>160</v>
      </c>
      <c r="C89" s="246" t="s">
        <v>2022</v>
      </c>
      <c r="D89" s="246" t="s">
        <v>2023</v>
      </c>
      <c r="E89" s="246">
        <v>55312326</v>
      </c>
      <c r="F89" s="246"/>
      <c r="G89" s="246"/>
      <c r="H89" s="246"/>
      <c r="I89" s="246"/>
      <c r="J89" s="246" t="s">
        <v>2024</v>
      </c>
      <c r="K89" s="246" t="s">
        <v>2025</v>
      </c>
      <c r="L89" s="246" t="s">
        <v>2026</v>
      </c>
      <c r="M89" s="289" t="s">
        <v>95</v>
      </c>
      <c r="N89" s="289"/>
      <c r="O89" s="289"/>
      <c r="P89" s="480" t="s">
        <v>2027</v>
      </c>
      <c r="Q89" s="480"/>
    </row>
    <row r="90" spans="2:17" ht="60" x14ac:dyDescent="0.25">
      <c r="B90" s="376" t="s">
        <v>220</v>
      </c>
      <c r="C90" s="376" t="s">
        <v>679</v>
      </c>
      <c r="D90" s="376" t="s">
        <v>2028</v>
      </c>
      <c r="E90" s="376">
        <v>32701058</v>
      </c>
      <c r="F90" s="376" t="s">
        <v>2029</v>
      </c>
      <c r="G90" s="376" t="s">
        <v>274</v>
      </c>
      <c r="H90" s="377">
        <v>32381</v>
      </c>
      <c r="I90" s="376"/>
      <c r="J90" s="376" t="s">
        <v>2024</v>
      </c>
      <c r="K90" s="376" t="s">
        <v>2030</v>
      </c>
      <c r="L90" s="376" t="s">
        <v>2031</v>
      </c>
      <c r="M90" s="378" t="s">
        <v>95</v>
      </c>
      <c r="N90" s="378" t="s">
        <v>95</v>
      </c>
      <c r="O90" s="378" t="s">
        <v>95</v>
      </c>
      <c r="P90" s="379"/>
      <c r="Q90" s="379"/>
    </row>
    <row r="91" spans="2:17" ht="57.75" customHeight="1" x14ac:dyDescent="0.25">
      <c r="B91" s="69" t="s">
        <v>220</v>
      </c>
      <c r="C91" s="69" t="s">
        <v>2022</v>
      </c>
      <c r="D91" s="69" t="s">
        <v>2032</v>
      </c>
      <c r="E91" s="69">
        <v>32724601</v>
      </c>
      <c r="F91" s="69" t="s">
        <v>646</v>
      </c>
      <c r="G91" s="69" t="s">
        <v>313</v>
      </c>
      <c r="H91" s="138">
        <v>34026</v>
      </c>
      <c r="I91" s="69" t="s">
        <v>2033</v>
      </c>
      <c r="J91" s="69" t="s">
        <v>2024</v>
      </c>
      <c r="K91" s="69" t="s">
        <v>2034</v>
      </c>
      <c r="L91" s="69" t="s">
        <v>2035</v>
      </c>
      <c r="M91" s="69" t="s">
        <v>95</v>
      </c>
      <c r="N91" s="69" t="s">
        <v>95</v>
      </c>
      <c r="O91" s="69" t="s">
        <v>95</v>
      </c>
      <c r="P91" s="69"/>
      <c r="Q91" s="69"/>
    </row>
    <row r="92" spans="2:17" ht="15.75" thickBot="1" x14ac:dyDescent="0.3"/>
    <row r="93" spans="2:17" ht="27" thickBot="1" x14ac:dyDescent="0.3">
      <c r="B93" s="449" t="s">
        <v>44</v>
      </c>
      <c r="C93" s="450"/>
      <c r="D93" s="450"/>
      <c r="E93" s="450"/>
      <c r="F93" s="450"/>
      <c r="G93" s="450"/>
      <c r="H93" s="450"/>
      <c r="I93" s="450"/>
      <c r="J93" s="450"/>
      <c r="K93" s="450"/>
      <c r="L93" s="450"/>
      <c r="M93" s="450"/>
      <c r="N93" s="451"/>
    </row>
    <row r="96" spans="2:17" ht="46.15" customHeight="1" x14ac:dyDescent="0.25">
      <c r="B96" s="68" t="s">
        <v>33</v>
      </c>
      <c r="C96" s="68" t="s">
        <v>45</v>
      </c>
      <c r="D96" s="452" t="s">
        <v>3</v>
      </c>
      <c r="E96" s="454"/>
    </row>
    <row r="97" spans="1:26" ht="46.9" customHeight="1" x14ac:dyDescent="0.25">
      <c r="B97" s="69" t="s">
        <v>85</v>
      </c>
      <c r="C97" s="209" t="s">
        <v>95</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1" spans="1:26" x14ac:dyDescent="0.25">
      <c r="K101" s="9">
        <f>29/30</f>
        <v>0.96666666666666667</v>
      </c>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45" x14ac:dyDescent="0.25">
      <c r="A107" s="47">
        <v>1</v>
      </c>
      <c r="B107" s="102" t="s">
        <v>2036</v>
      </c>
      <c r="C107" s="103" t="s">
        <v>2004</v>
      </c>
      <c r="D107" s="102" t="s">
        <v>189</v>
      </c>
      <c r="E107" s="155">
        <v>13</v>
      </c>
      <c r="F107" s="97" t="s">
        <v>95</v>
      </c>
      <c r="G107" s="115"/>
      <c r="H107" s="105">
        <v>40187</v>
      </c>
      <c r="I107" s="105">
        <v>40543</v>
      </c>
      <c r="J107" s="99" t="s">
        <v>96</v>
      </c>
      <c r="K107" s="380">
        <v>11.7</v>
      </c>
      <c r="L107" s="380"/>
      <c r="M107" s="90">
        <v>100</v>
      </c>
      <c r="N107" s="90"/>
      <c r="O107" s="27"/>
      <c r="P107" s="27"/>
      <c r="Q107" s="116" t="s">
        <v>2037</v>
      </c>
      <c r="R107" s="100"/>
      <c r="S107" s="100"/>
      <c r="T107" s="100"/>
      <c r="U107" s="100"/>
      <c r="V107" s="100"/>
      <c r="W107" s="100"/>
      <c r="X107" s="100"/>
      <c r="Y107" s="100"/>
      <c r="Z107" s="100"/>
    </row>
    <row r="108" spans="1:26" s="101" customFormat="1" ht="45" x14ac:dyDescent="0.25">
      <c r="A108" s="47">
        <f>+A107+1</f>
        <v>2</v>
      </c>
      <c r="B108" s="102" t="s">
        <v>2036</v>
      </c>
      <c r="C108" s="103" t="s">
        <v>2004</v>
      </c>
      <c r="D108" s="102" t="s">
        <v>189</v>
      </c>
      <c r="E108" s="155">
        <v>296</v>
      </c>
      <c r="F108" s="98" t="s">
        <v>95</v>
      </c>
      <c r="G108" s="97"/>
      <c r="H108" s="105">
        <v>40947</v>
      </c>
      <c r="I108" s="105">
        <v>41090</v>
      </c>
      <c r="J108" s="99" t="s">
        <v>96</v>
      </c>
      <c r="K108" s="380">
        <v>4.7300000000000004</v>
      </c>
      <c r="L108" s="380"/>
      <c r="M108" s="90">
        <v>90</v>
      </c>
      <c r="N108" s="90"/>
      <c r="O108" s="27"/>
      <c r="P108" s="27"/>
      <c r="Q108" s="116" t="s">
        <v>2037</v>
      </c>
      <c r="R108" s="100"/>
      <c r="S108" s="100"/>
      <c r="T108" s="100"/>
      <c r="U108" s="100"/>
      <c r="V108" s="100"/>
      <c r="W108" s="100"/>
      <c r="X108" s="100"/>
      <c r="Y108" s="100"/>
      <c r="Z108" s="100"/>
    </row>
    <row r="109" spans="1:26" s="101" customFormat="1" ht="45" x14ac:dyDescent="0.25">
      <c r="A109" s="47">
        <f t="shared" ref="A109:A114" si="2">+A108+1</f>
        <v>3</v>
      </c>
      <c r="B109" s="102" t="s">
        <v>2036</v>
      </c>
      <c r="C109" s="103" t="s">
        <v>2004</v>
      </c>
      <c r="D109" s="102" t="s">
        <v>189</v>
      </c>
      <c r="E109" s="155">
        <v>358</v>
      </c>
      <c r="F109" s="98" t="s">
        <v>95</v>
      </c>
      <c r="G109" s="97"/>
      <c r="H109" s="105">
        <v>41091</v>
      </c>
      <c r="I109" s="105">
        <v>41273</v>
      </c>
      <c r="J109" s="99" t="s">
        <v>96</v>
      </c>
      <c r="K109" s="380">
        <v>5.96</v>
      </c>
      <c r="L109" s="380"/>
      <c r="M109" s="90">
        <v>155</v>
      </c>
      <c r="N109" s="90"/>
      <c r="O109" s="27"/>
      <c r="P109" s="27"/>
      <c r="Q109" s="116" t="s">
        <v>2037</v>
      </c>
      <c r="R109" s="100"/>
      <c r="S109" s="100"/>
      <c r="T109" s="100"/>
      <c r="U109" s="100"/>
      <c r="V109" s="100"/>
      <c r="W109" s="100"/>
      <c r="X109" s="100"/>
      <c r="Y109" s="100"/>
      <c r="Z109" s="100"/>
    </row>
    <row r="110" spans="1:26" s="101" customFormat="1" x14ac:dyDescent="0.25">
      <c r="A110" s="47">
        <f t="shared" si="2"/>
        <v>4</v>
      </c>
      <c r="B110" s="102"/>
      <c r="C110" s="103"/>
      <c r="D110" s="102"/>
      <c r="E110" s="155"/>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5</v>
      </c>
      <c r="B111" s="102"/>
      <c r="C111" s="103"/>
      <c r="D111" s="102"/>
      <c r="E111" s="155"/>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6</v>
      </c>
      <c r="B112" s="102"/>
      <c r="C112" s="103"/>
      <c r="D112" s="102"/>
      <c r="E112" s="155"/>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2"/>
        <v>7</v>
      </c>
      <c r="B113" s="102"/>
      <c r="C113" s="103"/>
      <c r="D113" s="102"/>
      <c r="E113" s="155"/>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2"/>
        <v>8</v>
      </c>
      <c r="B114" s="102"/>
      <c r="C114" s="103"/>
      <c r="D114" s="102"/>
      <c r="E114" s="155"/>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155"/>
      <c r="F115" s="98"/>
      <c r="G115" s="98"/>
      <c r="H115" s="98"/>
      <c r="I115" s="99"/>
      <c r="J115" s="99"/>
      <c r="K115" s="104">
        <f t="shared" ref="K115:N115" si="3">SUM(K107:K114)</f>
        <v>22.39</v>
      </c>
      <c r="L115" s="104">
        <f t="shared" si="3"/>
        <v>0</v>
      </c>
      <c r="M115" s="114">
        <f t="shared" si="3"/>
        <v>345</v>
      </c>
      <c r="N115" s="104">
        <f t="shared" si="3"/>
        <v>0</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t="s">
        <v>2038</v>
      </c>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v>0</v>
      </c>
      <c r="E121" s="467">
        <f>+D121+D122+D123</f>
        <v>40</v>
      </c>
    </row>
    <row r="122" spans="1:26" x14ac:dyDescent="0.25">
      <c r="B122" s="67" t="s">
        <v>87</v>
      </c>
      <c r="C122" s="210">
        <v>30</v>
      </c>
      <c r="D122" s="209">
        <v>0</v>
      </c>
      <c r="E122" s="468"/>
    </row>
    <row r="123" spans="1:26" ht="15.75" thickBot="1" x14ac:dyDescent="0.3">
      <c r="B123" s="67" t="s">
        <v>88</v>
      </c>
      <c r="C123" s="72">
        <v>40</v>
      </c>
      <c r="D123" s="72">
        <v>40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8" spans="1:26" ht="76.5" customHeight="1" x14ac:dyDescent="0.25">
      <c r="B128" s="108" t="s">
        <v>0</v>
      </c>
      <c r="C128" s="108" t="s">
        <v>39</v>
      </c>
      <c r="D128" s="108" t="s">
        <v>40</v>
      </c>
      <c r="E128" s="108" t="s">
        <v>78</v>
      </c>
      <c r="F128" s="108" t="s">
        <v>80</v>
      </c>
      <c r="G128" s="108" t="s">
        <v>81</v>
      </c>
      <c r="H128" s="108" t="s">
        <v>82</v>
      </c>
      <c r="I128" s="108" t="s">
        <v>79</v>
      </c>
      <c r="J128" s="452" t="s">
        <v>83</v>
      </c>
      <c r="K128" s="453"/>
      <c r="L128" s="454"/>
      <c r="M128" s="108" t="s">
        <v>84</v>
      </c>
      <c r="N128" s="108" t="s">
        <v>41</v>
      </c>
      <c r="O128" s="108" t="s">
        <v>42</v>
      </c>
      <c r="P128" s="452" t="s">
        <v>3</v>
      </c>
      <c r="Q128" s="454"/>
    </row>
    <row r="129" spans="1:18" ht="60.75" customHeight="1" x14ac:dyDescent="0.25">
      <c r="B129" s="190" t="s">
        <v>510</v>
      </c>
      <c r="C129" s="273" t="s">
        <v>2039</v>
      </c>
      <c r="D129" s="273" t="s">
        <v>2040</v>
      </c>
      <c r="E129" s="273">
        <v>55222121</v>
      </c>
      <c r="F129" s="273" t="s">
        <v>2029</v>
      </c>
      <c r="G129" s="273" t="s">
        <v>2041</v>
      </c>
      <c r="H129" s="381">
        <v>38862</v>
      </c>
      <c r="I129" s="144" t="s">
        <v>2042</v>
      </c>
      <c r="J129" s="273" t="s">
        <v>2024</v>
      </c>
      <c r="K129" s="144" t="s">
        <v>2043</v>
      </c>
      <c r="L129" s="144" t="s">
        <v>2044</v>
      </c>
      <c r="M129" s="208" t="s">
        <v>95</v>
      </c>
      <c r="N129" s="208" t="s">
        <v>95</v>
      </c>
      <c r="O129" s="208" t="s">
        <v>95</v>
      </c>
      <c r="P129" s="460"/>
      <c r="Q129" s="460"/>
      <c r="R129" s="95"/>
    </row>
    <row r="130" spans="1:18" ht="60.75" customHeight="1" x14ac:dyDescent="0.25">
      <c r="B130" s="190" t="s">
        <v>92</v>
      </c>
      <c r="C130" s="273" t="s">
        <v>2039</v>
      </c>
      <c r="D130" s="273" t="s">
        <v>2045</v>
      </c>
      <c r="E130" s="273">
        <v>22598406</v>
      </c>
      <c r="F130" s="273" t="s">
        <v>2046</v>
      </c>
      <c r="G130" s="273" t="s">
        <v>2047</v>
      </c>
      <c r="H130" s="381">
        <v>37170</v>
      </c>
      <c r="I130" s="144"/>
      <c r="J130" s="273" t="s">
        <v>2024</v>
      </c>
      <c r="K130" s="144" t="s">
        <v>2048</v>
      </c>
      <c r="L130" s="144" t="s">
        <v>2049</v>
      </c>
      <c r="M130" s="208" t="s">
        <v>95</v>
      </c>
      <c r="N130" s="208" t="s">
        <v>95</v>
      </c>
      <c r="O130" s="208" t="s">
        <v>95</v>
      </c>
      <c r="P130" s="208"/>
      <c r="Q130" s="208"/>
      <c r="R130" s="95"/>
    </row>
    <row r="131" spans="1:18" ht="90" x14ac:dyDescent="0.25">
      <c r="A131" s="382"/>
      <c r="B131" s="246" t="s">
        <v>93</v>
      </c>
      <c r="C131" s="383" t="s">
        <v>2039</v>
      </c>
      <c r="D131" s="383" t="s">
        <v>2050</v>
      </c>
      <c r="E131" s="383">
        <v>22468780</v>
      </c>
      <c r="F131" s="383" t="s">
        <v>423</v>
      </c>
      <c r="G131" s="383"/>
      <c r="H131" s="383"/>
      <c r="I131" s="383"/>
      <c r="J131" s="383" t="s">
        <v>2051</v>
      </c>
      <c r="K131" s="383" t="s">
        <v>2052</v>
      </c>
      <c r="L131" s="383" t="s">
        <v>2053</v>
      </c>
      <c r="M131" s="250" t="s">
        <v>95</v>
      </c>
      <c r="N131" s="250"/>
      <c r="O131" s="250" t="s">
        <v>95</v>
      </c>
      <c r="P131" s="480" t="s">
        <v>2054</v>
      </c>
      <c r="Q131" s="480"/>
      <c r="R131" s="95"/>
    </row>
    <row r="134" spans="1:18" ht="15.75" thickBot="1" x14ac:dyDescent="0.3"/>
    <row r="135" spans="1:18" ht="54" customHeight="1" x14ac:dyDescent="0.25">
      <c r="B135" s="112" t="s">
        <v>33</v>
      </c>
      <c r="C135" s="112" t="s">
        <v>47</v>
      </c>
      <c r="D135" s="108" t="s">
        <v>48</v>
      </c>
      <c r="E135" s="112" t="s">
        <v>49</v>
      </c>
      <c r="F135" s="77" t="s">
        <v>54</v>
      </c>
      <c r="G135" s="82"/>
    </row>
    <row r="136" spans="1:18" ht="120.75" customHeight="1" x14ac:dyDescent="0.2">
      <c r="B136" s="470" t="s">
        <v>51</v>
      </c>
      <c r="C136" s="6" t="s">
        <v>89</v>
      </c>
      <c r="D136" s="209">
        <v>25</v>
      </c>
      <c r="E136" s="209">
        <v>25</v>
      </c>
      <c r="F136" s="471">
        <f>+E136+E137+E138</f>
        <v>50</v>
      </c>
      <c r="G136" s="83"/>
    </row>
    <row r="137" spans="1:18" ht="76.150000000000006" customHeight="1" x14ac:dyDescent="0.2">
      <c r="B137" s="470"/>
      <c r="C137" s="6" t="s">
        <v>90</v>
      </c>
      <c r="D137" s="208">
        <v>25</v>
      </c>
      <c r="E137" s="209">
        <v>25</v>
      </c>
      <c r="F137" s="472"/>
      <c r="G137" s="83"/>
    </row>
    <row r="138" spans="1:18" ht="69" customHeight="1" x14ac:dyDescent="0.2">
      <c r="B138" s="470"/>
      <c r="C138" s="6" t="s">
        <v>91</v>
      </c>
      <c r="D138" s="209">
        <v>10</v>
      </c>
      <c r="E138" s="209">
        <v>0</v>
      </c>
      <c r="F138" s="473"/>
      <c r="G138" s="83"/>
    </row>
    <row r="139" spans="1:18" x14ac:dyDescent="0.25">
      <c r="C139" s="92"/>
    </row>
    <row r="142" spans="1:18" x14ac:dyDescent="0.25">
      <c r="B142" s="110" t="s">
        <v>55</v>
      </c>
    </row>
    <row r="145" spans="2:5" x14ac:dyDescent="0.25">
      <c r="B145" s="113" t="s">
        <v>33</v>
      </c>
      <c r="C145" s="113" t="s">
        <v>56</v>
      </c>
      <c r="D145" s="112" t="s">
        <v>49</v>
      </c>
      <c r="E145" s="112" t="s">
        <v>16</v>
      </c>
    </row>
    <row r="146" spans="2:5" ht="28.5" x14ac:dyDescent="0.25">
      <c r="B146" s="93" t="s">
        <v>57</v>
      </c>
      <c r="C146" s="94">
        <v>40</v>
      </c>
      <c r="D146" s="209">
        <f>+E121</f>
        <v>40</v>
      </c>
      <c r="E146" s="446">
        <f>+D146+D147</f>
        <v>90</v>
      </c>
    </row>
    <row r="147" spans="2:5" ht="42.75" x14ac:dyDescent="0.25">
      <c r="B147" s="93" t="s">
        <v>58</v>
      </c>
      <c r="C147" s="94">
        <v>60</v>
      </c>
      <c r="D147" s="209">
        <f>+F136</f>
        <v>50</v>
      </c>
      <c r="E147" s="447"/>
    </row>
  </sheetData>
  <mergeCells count="42">
    <mergeCell ref="C9:N9"/>
    <mergeCell ref="B2:P2"/>
    <mergeCell ref="B4:P4"/>
    <mergeCell ref="C6:N6"/>
    <mergeCell ref="C7:N7"/>
    <mergeCell ref="C8:N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B100:P100"/>
    <mergeCell ref="O72:P72"/>
    <mergeCell ref="O73:P73"/>
    <mergeCell ref="O75:P75"/>
    <mergeCell ref="B82:N82"/>
    <mergeCell ref="J87:L87"/>
    <mergeCell ref="P87:Q87"/>
    <mergeCell ref="P88:Q88"/>
    <mergeCell ref="P89:Q89"/>
    <mergeCell ref="B93:N93"/>
    <mergeCell ref="D96:E96"/>
    <mergeCell ref="D97:E97"/>
    <mergeCell ref="P131:Q131"/>
    <mergeCell ref="B136:B138"/>
    <mergeCell ref="F136:F138"/>
    <mergeCell ref="E146:E147"/>
    <mergeCell ref="B103:N103"/>
    <mergeCell ref="E121:E123"/>
    <mergeCell ref="B126:N126"/>
    <mergeCell ref="J128:L128"/>
    <mergeCell ref="P128:Q128"/>
    <mergeCell ref="P129:Q129"/>
  </mergeCells>
  <dataValidations count="2">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182"/>
  <sheetViews>
    <sheetView topLeftCell="A7" workbookViewId="0">
      <selection activeCell="B71" sqref="B71"/>
    </sheetView>
  </sheetViews>
  <sheetFormatPr baseColWidth="10" defaultRowHeight="15" x14ac:dyDescent="0.25"/>
  <cols>
    <col min="1" max="1" width="54.140625" style="92" customWidth="1"/>
    <col min="2" max="2" width="22.7109375" style="92" customWidth="1"/>
    <col min="3" max="3" width="27.7109375" style="92" customWidth="1"/>
    <col min="4" max="4" width="26.85546875" style="92" customWidth="1"/>
    <col min="5" max="5" width="15.42578125" style="92" customWidth="1"/>
    <col min="6" max="6" width="14" style="92" customWidth="1"/>
    <col min="7" max="7" width="13.28515625" style="92" customWidth="1"/>
    <col min="8"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1375</v>
      </c>
      <c r="C5" s="439"/>
      <c r="D5" s="439"/>
      <c r="E5" s="439"/>
      <c r="F5" s="439"/>
      <c r="G5" s="439"/>
      <c r="H5" s="439"/>
      <c r="I5" s="439"/>
      <c r="J5" s="439"/>
      <c r="K5" s="439"/>
      <c r="L5" s="439"/>
      <c r="M5" s="440"/>
      <c r="N5" s="9"/>
      <c r="O5" s="9"/>
      <c r="P5" s="9"/>
    </row>
    <row r="6" spans="1:16" ht="16.5" thickBot="1" x14ac:dyDescent="0.3">
      <c r="A6" s="12" t="s">
        <v>5</v>
      </c>
      <c r="B6" s="439"/>
      <c r="C6" s="439"/>
      <c r="D6" s="439"/>
      <c r="E6" s="439"/>
      <c r="F6" s="439"/>
      <c r="G6" s="439"/>
      <c r="H6" s="439"/>
      <c r="I6" s="439"/>
      <c r="J6" s="439"/>
      <c r="K6" s="439"/>
      <c r="L6" s="439"/>
      <c r="M6" s="440"/>
      <c r="N6" s="9"/>
      <c r="O6" s="9"/>
      <c r="P6" s="9"/>
    </row>
    <row r="7" spans="1:16" ht="16.5" thickBot="1" x14ac:dyDescent="0.3">
      <c r="A7" s="12" t="s">
        <v>6</v>
      </c>
      <c r="B7" s="439"/>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v>39</v>
      </c>
      <c r="C9" s="441"/>
      <c r="D9" s="442"/>
      <c r="E9" s="34"/>
      <c r="F9" s="34"/>
      <c r="G9" s="34"/>
      <c r="H9" s="34"/>
      <c r="I9" s="34"/>
      <c r="J9" s="34"/>
      <c r="K9" s="34"/>
      <c r="L9" s="34"/>
      <c r="M9" s="35"/>
      <c r="N9" s="9"/>
      <c r="O9" s="9"/>
      <c r="P9" s="9"/>
    </row>
    <row r="10" spans="1:16" ht="16.5" thickBot="1" x14ac:dyDescent="0.3">
      <c r="A10" s="14" t="s">
        <v>9</v>
      </c>
      <c r="B10" s="15">
        <v>41979</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39</v>
      </c>
      <c r="D14" s="36">
        <v>291827000</v>
      </c>
      <c r="E14" s="241">
        <v>100</v>
      </c>
      <c r="F14" s="81"/>
      <c r="G14" s="9"/>
      <c r="H14" s="39"/>
      <c r="I14" s="39"/>
      <c r="J14" s="39"/>
      <c r="K14" s="39"/>
      <c r="L14" s="39"/>
      <c r="M14" s="96"/>
      <c r="N14" s="9"/>
      <c r="O14" s="9"/>
      <c r="P14" s="9"/>
    </row>
    <row r="15" spans="1:16" x14ac:dyDescent="0.25">
      <c r="A15" s="443"/>
      <c r="B15" s="443"/>
      <c r="C15" s="198"/>
      <c r="D15" s="36"/>
      <c r="E15" s="241"/>
      <c r="F15" s="81"/>
      <c r="G15" s="9"/>
      <c r="H15" s="39"/>
      <c r="I15" s="39"/>
      <c r="J15" s="39"/>
      <c r="K15" s="39"/>
      <c r="L15" s="39"/>
      <c r="M15" s="96"/>
      <c r="N15" s="9"/>
      <c r="O15" s="9"/>
      <c r="P15" s="9"/>
    </row>
    <row r="16" spans="1:16" x14ac:dyDescent="0.25">
      <c r="A16" s="443"/>
      <c r="B16" s="443"/>
      <c r="C16" s="198"/>
      <c r="D16" s="36"/>
      <c r="E16" s="241"/>
      <c r="F16" s="81"/>
      <c r="G16" s="9"/>
      <c r="H16" s="39"/>
      <c r="I16" s="39"/>
      <c r="J16" s="39"/>
      <c r="K16" s="39"/>
      <c r="L16" s="39"/>
      <c r="M16" s="96"/>
      <c r="N16" s="9"/>
      <c r="O16" s="9"/>
      <c r="P16" s="9"/>
    </row>
    <row r="17" spans="1:16" x14ac:dyDescent="0.25">
      <c r="A17" s="443"/>
      <c r="B17" s="443"/>
      <c r="C17" s="198"/>
      <c r="D17" s="37"/>
      <c r="E17" s="241"/>
      <c r="F17" s="81"/>
      <c r="G17" s="22"/>
      <c r="H17" s="39"/>
      <c r="I17" s="39"/>
      <c r="J17" s="39"/>
      <c r="K17" s="39"/>
      <c r="L17" s="39"/>
      <c r="M17" s="20"/>
      <c r="N17" s="9"/>
      <c r="O17" s="9"/>
      <c r="P17" s="9"/>
    </row>
    <row r="18" spans="1:16" x14ac:dyDescent="0.25">
      <c r="A18" s="443"/>
      <c r="B18" s="443"/>
      <c r="C18" s="198"/>
      <c r="D18" s="37"/>
      <c r="E18" s="36"/>
      <c r="F18" s="81"/>
      <c r="G18" s="22"/>
      <c r="H18" s="41"/>
      <c r="I18" s="41"/>
      <c r="J18" s="41"/>
      <c r="K18" s="41"/>
      <c r="L18" s="41"/>
      <c r="M18" s="20"/>
      <c r="N18" s="9"/>
      <c r="O18" s="9"/>
      <c r="P18" s="9"/>
    </row>
    <row r="19" spans="1:16" x14ac:dyDescent="0.25">
      <c r="A19" s="443"/>
      <c r="B19" s="443"/>
      <c r="C19" s="198"/>
      <c r="D19" s="37"/>
      <c r="E19" s="36"/>
      <c r="F19" s="81"/>
      <c r="G19" s="22"/>
      <c r="H19" s="95"/>
      <c r="I19" s="95"/>
      <c r="J19" s="95"/>
      <c r="K19" s="95"/>
      <c r="L19" s="95"/>
      <c r="M19" s="20"/>
      <c r="N19" s="9"/>
      <c r="O19" s="9"/>
      <c r="P19" s="9"/>
    </row>
    <row r="20" spans="1:16" x14ac:dyDescent="0.25">
      <c r="A20" s="443"/>
      <c r="B20" s="443"/>
      <c r="C20" s="198"/>
      <c r="D20" s="37"/>
      <c r="E20" s="36"/>
      <c r="F20" s="81"/>
      <c r="G20" s="22"/>
      <c r="H20" s="95"/>
      <c r="I20" s="95"/>
      <c r="J20" s="95"/>
      <c r="K20" s="95"/>
      <c r="L20" s="95"/>
      <c r="M20" s="20"/>
      <c r="N20" s="9"/>
      <c r="O20" s="9"/>
      <c r="P20" s="9"/>
    </row>
    <row r="21" spans="1:16" x14ac:dyDescent="0.25">
      <c r="A21" s="444" t="s">
        <v>14</v>
      </c>
      <c r="B21" s="445"/>
      <c r="C21" s="198"/>
      <c r="D21" s="64">
        <f>SUM(D14:D20)</f>
        <v>291827000</v>
      </c>
      <c r="E21" s="241">
        <f>SUM(E14:E20)</f>
        <v>100</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80</v>
      </c>
      <c r="C23" s="42"/>
      <c r="D23" s="45">
        <f>D21</f>
        <v>291827000</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t="s">
        <v>110</v>
      </c>
      <c r="C29" s="193"/>
      <c r="H29" s="95"/>
      <c r="I29" s="95"/>
      <c r="J29" s="95"/>
      <c r="K29" s="95"/>
      <c r="L29" s="95"/>
      <c r="M29" s="96"/>
      <c r="N29" s="9"/>
      <c r="O29" s="9"/>
      <c r="P29" s="9"/>
    </row>
    <row r="30" spans="1:16" x14ac:dyDescent="0.25">
      <c r="A30" s="109" t="s">
        <v>98</v>
      </c>
      <c r="B30" s="193" t="s">
        <v>110</v>
      </c>
      <c r="C30" s="193"/>
      <c r="H30" s="95"/>
      <c r="I30" s="95"/>
      <c r="J30" s="95"/>
      <c r="K30" s="95"/>
      <c r="L30" s="95"/>
      <c r="M30" s="96"/>
      <c r="N30" s="9"/>
      <c r="O30" s="9"/>
      <c r="P30" s="9"/>
    </row>
    <row r="31" spans="1:16" x14ac:dyDescent="0.25">
      <c r="A31" s="109" t="s">
        <v>99</v>
      </c>
      <c r="B31" s="193" t="s">
        <v>110</v>
      </c>
      <c r="C31" s="193"/>
      <c r="H31" s="95"/>
      <c r="I31" s="95"/>
      <c r="J31" s="95"/>
      <c r="K31" s="95"/>
      <c r="L31" s="95"/>
      <c r="M31" s="96"/>
      <c r="N31" s="9"/>
      <c r="O31" s="9"/>
      <c r="P31" s="9"/>
    </row>
    <row r="32" spans="1:16" x14ac:dyDescent="0.25">
      <c r="A32" s="109" t="s">
        <v>100</v>
      </c>
      <c r="B32" s="242" t="s">
        <v>110</v>
      </c>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65</v>
      </c>
      <c r="H39" s="95"/>
      <c r="I39" s="95"/>
      <c r="J39" s="95"/>
      <c r="K39" s="95"/>
      <c r="L39" s="95"/>
      <c r="M39" s="96"/>
      <c r="N39" s="9"/>
      <c r="O39" s="9"/>
      <c r="P39" s="9"/>
    </row>
    <row r="40" spans="1:16" ht="122.25" customHeight="1" x14ac:dyDescent="0.25">
      <c r="A40" s="93" t="s">
        <v>103</v>
      </c>
      <c r="B40" s="94">
        <v>60</v>
      </c>
      <c r="C40" s="193">
        <v>25</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f>27/30</f>
        <v>0.9</v>
      </c>
      <c r="F42" s="40"/>
      <c r="G42" s="40"/>
      <c r="H42" s="23"/>
      <c r="I42" s="23"/>
      <c r="J42" s="23"/>
      <c r="K42" s="23"/>
      <c r="L42" s="23"/>
      <c r="M42" s="9"/>
      <c r="N42" s="9"/>
      <c r="O42" s="9"/>
      <c r="P42" s="9"/>
    </row>
    <row r="43" spans="1:16" x14ac:dyDescent="0.25">
      <c r="A43" s="9"/>
      <c r="B43" s="88"/>
      <c r="C43" s="39"/>
      <c r="D43" s="89"/>
      <c r="E43" s="40"/>
      <c r="F43" s="40">
        <f>5/30</f>
        <v>0.16666666666666666</v>
      </c>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f>29/30</f>
        <v>0.96666666666666667</v>
      </c>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60" x14ac:dyDescent="0.25">
      <c r="A48" s="50" t="s">
        <v>1375</v>
      </c>
      <c r="B48" s="103" t="s">
        <v>1375</v>
      </c>
      <c r="C48" s="102" t="s">
        <v>189</v>
      </c>
      <c r="D48" s="97" t="s">
        <v>1376</v>
      </c>
      <c r="E48" s="98" t="s">
        <v>95</v>
      </c>
      <c r="F48" s="98"/>
      <c r="G48" s="105">
        <v>41551</v>
      </c>
      <c r="H48" s="105">
        <v>41912</v>
      </c>
      <c r="I48" s="99" t="s">
        <v>96</v>
      </c>
      <c r="J48" s="155">
        <v>11.9</v>
      </c>
      <c r="K48" s="155"/>
      <c r="L48" s="124">
        <v>100</v>
      </c>
      <c r="M48" s="90"/>
      <c r="N48" s="27">
        <v>238622500</v>
      </c>
      <c r="O48" s="27"/>
      <c r="P48" s="116"/>
    </row>
    <row r="49" spans="1:16" ht="59.25" customHeight="1" x14ac:dyDescent="0.25">
      <c r="A49" s="50" t="s">
        <v>1375</v>
      </c>
      <c r="B49" s="103" t="s">
        <v>1377</v>
      </c>
      <c r="C49" s="102" t="s">
        <v>1378</v>
      </c>
      <c r="D49" s="155" t="s">
        <v>1379</v>
      </c>
      <c r="E49" s="98" t="s">
        <v>95</v>
      </c>
      <c r="F49" s="98"/>
      <c r="G49" s="105">
        <v>40327</v>
      </c>
      <c r="H49" s="105"/>
      <c r="I49" s="99" t="s">
        <v>96</v>
      </c>
      <c r="J49" s="155">
        <v>40.159999999999997</v>
      </c>
      <c r="K49" s="155"/>
      <c r="L49" s="124">
        <v>180</v>
      </c>
      <c r="M49" s="90"/>
      <c r="N49" s="27">
        <v>60000000</v>
      </c>
      <c r="O49" s="27"/>
      <c r="P49" s="116" t="s">
        <v>1081</v>
      </c>
    </row>
    <row r="50" spans="1:16" ht="60" x14ac:dyDescent="0.25">
      <c r="A50" s="50" t="s">
        <v>1375</v>
      </c>
      <c r="B50" s="103" t="s">
        <v>1377</v>
      </c>
      <c r="C50" s="102" t="s">
        <v>1380</v>
      </c>
      <c r="D50" s="97" t="s">
        <v>1381</v>
      </c>
      <c r="E50" s="98" t="s">
        <v>95</v>
      </c>
      <c r="F50" s="98"/>
      <c r="G50" s="105">
        <v>40330</v>
      </c>
      <c r="H50" s="105"/>
      <c r="I50" s="99" t="s">
        <v>96</v>
      </c>
      <c r="J50" s="155"/>
      <c r="K50" s="155">
        <v>48</v>
      </c>
      <c r="L50" s="124">
        <v>180</v>
      </c>
      <c r="M50" s="90"/>
      <c r="N50" s="27">
        <v>60000000</v>
      </c>
      <c r="O50" s="27"/>
      <c r="P50" s="116" t="s">
        <v>1081</v>
      </c>
    </row>
    <row r="51" spans="1:16" x14ac:dyDescent="0.25">
      <c r="A51" s="50"/>
      <c r="B51" s="103"/>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52.059999999999995</v>
      </c>
      <c r="K56" s="104">
        <f t="shared" si="0"/>
        <v>48</v>
      </c>
      <c r="L56" s="114">
        <f t="shared" si="0"/>
        <v>460</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52.059999999999995</v>
      </c>
      <c r="C60" s="200" t="s">
        <v>165</v>
      </c>
      <c r="D60" s="200"/>
      <c r="E60" s="32"/>
      <c r="F60" s="32"/>
      <c r="G60" s="32">
        <v>44</v>
      </c>
      <c r="H60" s="32"/>
      <c r="I60" s="32"/>
      <c r="J60" s="32"/>
      <c r="K60" s="32"/>
      <c r="L60" s="32"/>
      <c r="M60" s="30"/>
      <c r="N60" s="30"/>
      <c r="O60" s="30"/>
      <c r="P60" s="30"/>
    </row>
    <row r="61" spans="1:16" x14ac:dyDescent="0.25">
      <c r="A61" s="59" t="s">
        <v>25</v>
      </c>
      <c r="B61" s="60">
        <f>+L56</f>
        <v>460</v>
      </c>
      <c r="C61" s="200" t="s">
        <v>165</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x14ac:dyDescent="0.25">
      <c r="A68" s="243" t="s">
        <v>713</v>
      </c>
      <c r="B68" s="273" t="s">
        <v>114</v>
      </c>
      <c r="C68" s="288" t="s">
        <v>1382</v>
      </c>
      <c r="D68" s="4">
        <v>100</v>
      </c>
      <c r="E68" s="201"/>
      <c r="F68" s="4" t="s">
        <v>95</v>
      </c>
      <c r="G68" s="4" t="s">
        <v>95</v>
      </c>
      <c r="H68" s="4" t="s">
        <v>95</v>
      </c>
      <c r="I68" s="4" t="s">
        <v>95</v>
      </c>
      <c r="J68" s="193" t="s">
        <v>95</v>
      </c>
      <c r="K68" s="193" t="s">
        <v>95</v>
      </c>
      <c r="L68" s="193" t="s">
        <v>95</v>
      </c>
      <c r="M68" s="193" t="s">
        <v>95</v>
      </c>
      <c r="N68" s="457"/>
      <c r="O68" s="458"/>
      <c r="P68" s="193"/>
    </row>
    <row r="69" spans="1:16" x14ac:dyDescent="0.25">
      <c r="A69" s="3"/>
      <c r="B69" s="191"/>
      <c r="C69" s="5"/>
      <c r="D69" s="4"/>
      <c r="E69" s="4"/>
      <c r="F69" s="4"/>
      <c r="G69" s="4"/>
      <c r="H69" s="85"/>
      <c r="I69" s="85"/>
      <c r="J69" s="109"/>
      <c r="K69" s="109"/>
      <c r="L69" s="109"/>
      <c r="M69" s="109"/>
      <c r="N69" s="457"/>
      <c r="O69" s="458"/>
      <c r="P69" s="109"/>
    </row>
    <row r="70" spans="1:16" x14ac:dyDescent="0.25">
      <c r="A70" s="3"/>
      <c r="B70" s="3"/>
      <c r="C70" s="5"/>
      <c r="D70" s="5"/>
      <c r="E70" s="4"/>
      <c r="F70" s="4"/>
      <c r="G70" s="4"/>
      <c r="H70" s="85"/>
      <c r="I70" s="85"/>
      <c r="J70" s="109"/>
      <c r="K70" s="109"/>
      <c r="L70" s="109"/>
      <c r="M70" s="109"/>
      <c r="N70" s="457"/>
      <c r="O70" s="458"/>
      <c r="P70" s="109"/>
    </row>
    <row r="71" spans="1:16" x14ac:dyDescent="0.25">
      <c r="A71" s="3"/>
      <c r="B71" s="3"/>
      <c r="C71" s="5"/>
      <c r="D71" s="5"/>
      <c r="E71" s="4"/>
      <c r="F71" s="4"/>
      <c r="G71" s="4"/>
      <c r="H71" s="85"/>
      <c r="I71" s="85"/>
      <c r="J71" s="109"/>
      <c r="K71" s="109"/>
      <c r="L71" s="109"/>
      <c r="M71" s="109"/>
      <c r="N71" s="457"/>
      <c r="O71" s="458"/>
      <c r="P71" s="109"/>
    </row>
    <row r="72" spans="1:16" x14ac:dyDescent="0.25">
      <c r="A72" s="3"/>
      <c r="B72" s="3"/>
      <c r="C72" s="5"/>
      <c r="D72" s="5"/>
      <c r="E72" s="4"/>
      <c r="F72" s="4"/>
      <c r="G72" s="4"/>
      <c r="H72" s="85"/>
      <c r="I72" s="85"/>
      <c r="J72" s="109"/>
      <c r="K72" s="109"/>
      <c r="L72" s="109"/>
      <c r="M72" s="109"/>
      <c r="N72" s="457"/>
      <c r="O72" s="458"/>
      <c r="P72" s="109"/>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101.25" customHeight="1" x14ac:dyDescent="0.25">
      <c r="A86" s="190" t="s">
        <v>160</v>
      </c>
      <c r="B86" s="190" t="s">
        <v>1070</v>
      </c>
      <c r="C86" s="69" t="s">
        <v>1383</v>
      </c>
      <c r="D86" s="69">
        <v>32711087</v>
      </c>
      <c r="E86" s="69" t="s">
        <v>1384</v>
      </c>
      <c r="F86" s="69" t="s">
        <v>1169</v>
      </c>
      <c r="G86" s="69" t="s">
        <v>1385</v>
      </c>
      <c r="H86" s="5"/>
      <c r="I86" s="69" t="s">
        <v>1386</v>
      </c>
      <c r="J86" s="86"/>
      <c r="K86" s="85"/>
      <c r="L86" s="109" t="s">
        <v>95</v>
      </c>
      <c r="M86" s="109" t="s">
        <v>95</v>
      </c>
      <c r="N86" s="109" t="s">
        <v>95</v>
      </c>
      <c r="O86" s="463"/>
      <c r="P86" s="463"/>
    </row>
    <row r="87" spans="1:16" ht="75" x14ac:dyDescent="0.25">
      <c r="A87" s="190" t="s">
        <v>220</v>
      </c>
      <c r="B87" s="190" t="s">
        <v>1070</v>
      </c>
      <c r="C87" s="69" t="s">
        <v>1387</v>
      </c>
      <c r="D87" s="69">
        <v>1129539735</v>
      </c>
      <c r="E87" s="69" t="s">
        <v>1388</v>
      </c>
      <c r="F87" s="69" t="s">
        <v>1389</v>
      </c>
      <c r="G87" s="69" t="s">
        <v>1390</v>
      </c>
      <c r="H87" s="5"/>
      <c r="I87" s="69" t="s">
        <v>1386</v>
      </c>
      <c r="J87" s="69" t="s">
        <v>1391</v>
      </c>
      <c r="K87" s="69" t="s">
        <v>1392</v>
      </c>
      <c r="L87" s="109" t="s">
        <v>95</v>
      </c>
      <c r="M87" s="109" t="s">
        <v>95</v>
      </c>
      <c r="N87" s="109" t="s">
        <v>95</v>
      </c>
      <c r="O87" s="463"/>
      <c r="P87" s="463"/>
    </row>
    <row r="88" spans="1:16" x14ac:dyDescent="0.25">
      <c r="A88" s="9"/>
      <c r="B88" s="9"/>
      <c r="C88" s="9"/>
      <c r="D88" s="9"/>
      <c r="E88" s="9"/>
      <c r="F88" s="9"/>
      <c r="G88" s="9"/>
      <c r="H88" s="9"/>
      <c r="I88" s="9"/>
      <c r="J88" s="9"/>
      <c r="K88" s="9"/>
      <c r="L88" s="9"/>
      <c r="M88" s="9"/>
      <c r="N88" s="9"/>
      <c r="O88" s="9"/>
      <c r="P88" s="9"/>
    </row>
    <row r="89" spans="1:16" x14ac:dyDescent="0.25">
      <c r="A89" s="9"/>
      <c r="B89" s="9"/>
      <c r="C89" s="9"/>
      <c r="D89" s="9"/>
      <c r="E89" s="9"/>
      <c r="F89" s="9"/>
      <c r="G89" s="9"/>
      <c r="H89" s="9"/>
      <c r="I89" s="9"/>
      <c r="J89" s="9"/>
      <c r="K89" s="9"/>
      <c r="L89" s="9"/>
      <c r="M89" s="9"/>
      <c r="N89" s="9"/>
      <c r="O89" s="9"/>
      <c r="P89" s="9"/>
    </row>
    <row r="90" spans="1:16" ht="51" customHeight="1" thickBot="1" x14ac:dyDescent="0.3">
      <c r="A90" s="9"/>
      <c r="B90" s="9"/>
      <c r="C90" s="9"/>
      <c r="D90" s="9"/>
      <c r="E90" s="9"/>
      <c r="F90" s="9"/>
      <c r="G90" s="9"/>
      <c r="H90" s="9"/>
      <c r="I90" s="9"/>
      <c r="J90" s="9"/>
      <c r="K90" s="9"/>
      <c r="L90" s="9"/>
      <c r="M90" s="9"/>
      <c r="N90" s="9"/>
      <c r="O90" s="9"/>
      <c r="P90" s="9"/>
    </row>
    <row r="91" spans="1:16" ht="27" thickBot="1" x14ac:dyDescent="0.3">
      <c r="A91" s="449" t="s">
        <v>44</v>
      </c>
      <c r="B91" s="450"/>
      <c r="C91" s="450"/>
      <c r="D91" s="450"/>
      <c r="E91" s="450"/>
      <c r="F91" s="450"/>
      <c r="G91" s="450"/>
      <c r="H91" s="450"/>
      <c r="I91" s="450"/>
      <c r="J91" s="450"/>
      <c r="K91" s="450"/>
      <c r="L91" s="450"/>
      <c r="M91" s="451"/>
      <c r="N91" s="9"/>
      <c r="O91" s="9"/>
      <c r="P91" s="9"/>
    </row>
    <row r="92" spans="1:16" x14ac:dyDescent="0.25">
      <c r="A92" s="9"/>
      <c r="B92" s="9"/>
      <c r="C92" s="9"/>
      <c r="D92" s="9"/>
      <c r="E92" s="9"/>
      <c r="F92" s="9"/>
      <c r="G92" s="9"/>
      <c r="H92" s="9"/>
      <c r="I92" s="9"/>
      <c r="J92" s="9"/>
      <c r="K92" s="9"/>
      <c r="L92" s="9"/>
      <c r="M92" s="9"/>
      <c r="N92" s="9"/>
      <c r="O92" s="9"/>
      <c r="P92" s="9"/>
    </row>
    <row r="93" spans="1:16" x14ac:dyDescent="0.25">
      <c r="A93" s="9"/>
      <c r="B93" s="9"/>
      <c r="C93" s="9"/>
      <c r="D93" s="9"/>
      <c r="E93" s="9"/>
      <c r="F93" s="9"/>
      <c r="G93" s="9"/>
      <c r="H93" s="9"/>
      <c r="I93" s="9"/>
      <c r="J93" s="9"/>
      <c r="K93" s="9"/>
      <c r="L93" s="9"/>
      <c r="M93" s="9"/>
      <c r="N93" s="9"/>
      <c r="O93" s="9"/>
      <c r="P93" s="9"/>
    </row>
    <row r="94" spans="1:16" ht="30" x14ac:dyDescent="0.25">
      <c r="A94" s="68" t="s">
        <v>33</v>
      </c>
      <c r="B94" s="68" t="s">
        <v>45</v>
      </c>
      <c r="C94" s="452" t="s">
        <v>3</v>
      </c>
      <c r="D94" s="454"/>
      <c r="E94" s="9"/>
      <c r="F94" s="9"/>
      <c r="G94" s="9"/>
      <c r="H94" s="9"/>
      <c r="I94" s="9"/>
      <c r="J94" s="9"/>
      <c r="K94" s="9"/>
      <c r="L94" s="9"/>
      <c r="M94" s="9"/>
      <c r="N94" s="9"/>
      <c r="O94" s="9"/>
      <c r="P94" s="9"/>
    </row>
    <row r="95" spans="1:16" ht="30" x14ac:dyDescent="0.25">
      <c r="A95" s="69" t="s">
        <v>85</v>
      </c>
      <c r="B95" s="109" t="s">
        <v>95</v>
      </c>
      <c r="C95" s="463"/>
      <c r="D95" s="463"/>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x14ac:dyDescent="0.25">
      <c r="A97" s="9"/>
      <c r="B97" s="9"/>
      <c r="C97" s="9"/>
      <c r="D97" s="9"/>
      <c r="E97" s="9"/>
      <c r="F97" s="9"/>
      <c r="G97" s="9"/>
      <c r="H97" s="9"/>
      <c r="I97" s="9"/>
      <c r="J97" s="9"/>
      <c r="K97" s="9"/>
      <c r="L97" s="9"/>
      <c r="M97" s="9"/>
      <c r="N97" s="9"/>
      <c r="O97" s="9"/>
      <c r="P97" s="9"/>
    </row>
    <row r="98" spans="1:16" ht="26.25" x14ac:dyDescent="0.25">
      <c r="A98" s="437" t="s">
        <v>62</v>
      </c>
      <c r="B98" s="438"/>
      <c r="C98" s="438"/>
      <c r="D98" s="438"/>
      <c r="E98" s="438"/>
      <c r="F98" s="438"/>
      <c r="G98" s="438"/>
      <c r="H98" s="438"/>
      <c r="I98" s="438"/>
      <c r="J98" s="438"/>
      <c r="K98" s="438"/>
      <c r="L98" s="438"/>
      <c r="M98" s="438"/>
      <c r="N98" s="438"/>
      <c r="O98" s="438"/>
      <c r="P98" s="9"/>
    </row>
    <row r="99" spans="1:16" x14ac:dyDescent="0.25">
      <c r="A99" s="9"/>
      <c r="B99" s="9"/>
      <c r="C99" s="9"/>
      <c r="D99" s="9"/>
      <c r="E99" s="9"/>
      <c r="F99" s="9"/>
      <c r="G99" s="9"/>
      <c r="H99" s="9"/>
      <c r="I99" s="9"/>
      <c r="J99" s="9"/>
      <c r="K99" s="9"/>
      <c r="L99" s="9"/>
      <c r="M99" s="9"/>
      <c r="N99" s="9"/>
      <c r="O99" s="9"/>
      <c r="P99" s="9"/>
    </row>
    <row r="100" spans="1:16" ht="15.75" thickBot="1" x14ac:dyDescent="0.3">
      <c r="A100" s="9"/>
      <c r="B100" s="9"/>
      <c r="C100" s="9"/>
      <c r="D100" s="9"/>
      <c r="E100" s="9"/>
      <c r="F100" s="9"/>
      <c r="G100" s="9"/>
      <c r="H100" s="9"/>
      <c r="I100" s="9"/>
      <c r="J100" s="9"/>
      <c r="K100" s="9"/>
      <c r="L100" s="9"/>
      <c r="M100" s="9"/>
      <c r="N100" s="9"/>
      <c r="O100" s="9"/>
      <c r="P100" s="9"/>
    </row>
    <row r="101" spans="1:16" ht="27" thickBot="1" x14ac:dyDescent="0.3">
      <c r="A101" s="449" t="s">
        <v>52</v>
      </c>
      <c r="B101" s="450"/>
      <c r="C101" s="450"/>
      <c r="D101" s="450"/>
      <c r="E101" s="450"/>
      <c r="F101" s="450"/>
      <c r="G101" s="450"/>
      <c r="H101" s="450"/>
      <c r="I101" s="450"/>
      <c r="J101" s="450"/>
      <c r="K101" s="450"/>
      <c r="L101" s="450"/>
      <c r="M101" s="451"/>
      <c r="N101" s="9"/>
      <c r="O101" s="9"/>
      <c r="P101" s="9"/>
    </row>
    <row r="102" spans="1:16" x14ac:dyDescent="0.25">
      <c r="A102" s="9"/>
      <c r="B102" s="9"/>
      <c r="C102" s="9"/>
      <c r="D102" s="9"/>
      <c r="E102" s="9"/>
      <c r="F102" s="9"/>
      <c r="G102" s="9"/>
      <c r="H102" s="9"/>
      <c r="I102" s="9"/>
      <c r="J102" s="9"/>
      <c r="K102" s="9"/>
      <c r="L102" s="9"/>
      <c r="M102" s="9"/>
      <c r="N102" s="9"/>
      <c r="O102" s="9"/>
      <c r="P102" s="9"/>
    </row>
    <row r="103" spans="1:16" ht="15.75" thickBot="1" x14ac:dyDescent="0.3">
      <c r="A103" s="9"/>
      <c r="B103" s="9"/>
      <c r="C103" s="9"/>
      <c r="D103" s="9"/>
      <c r="E103" s="9"/>
      <c r="F103" s="9"/>
      <c r="G103" s="9"/>
      <c r="H103" s="9"/>
      <c r="I103" s="9"/>
      <c r="J103" s="9"/>
      <c r="K103" s="9"/>
      <c r="L103" s="65"/>
      <c r="M103" s="65"/>
      <c r="N103" s="9"/>
      <c r="O103" s="9"/>
      <c r="P103" s="9"/>
    </row>
    <row r="104" spans="1:16" ht="90" x14ac:dyDescent="0.25">
      <c r="A104" s="106" t="s">
        <v>104</v>
      </c>
      <c r="B104" s="106" t="s">
        <v>105</v>
      </c>
      <c r="C104" s="106" t="s">
        <v>106</v>
      </c>
      <c r="D104" s="106" t="s">
        <v>43</v>
      </c>
      <c r="E104" s="106" t="s">
        <v>22</v>
      </c>
      <c r="F104" s="106" t="s">
        <v>65</v>
      </c>
      <c r="G104" s="106" t="s">
        <v>17</v>
      </c>
      <c r="H104" s="106" t="s">
        <v>10</v>
      </c>
      <c r="I104" s="106" t="s">
        <v>31</v>
      </c>
      <c r="J104" s="106" t="s">
        <v>59</v>
      </c>
      <c r="K104" s="106" t="s">
        <v>20</v>
      </c>
      <c r="L104" s="91" t="s">
        <v>26</v>
      </c>
      <c r="M104" s="106" t="s">
        <v>107</v>
      </c>
      <c r="N104" s="106" t="s">
        <v>36</v>
      </c>
      <c r="O104" s="107" t="s">
        <v>11</v>
      </c>
      <c r="P104" s="107" t="s">
        <v>19</v>
      </c>
    </row>
    <row r="105" spans="1:16" ht="60" x14ac:dyDescent="0.25">
      <c r="A105" s="50" t="s">
        <v>1393</v>
      </c>
      <c r="B105" s="103" t="s">
        <v>1394</v>
      </c>
      <c r="C105" s="102" t="s">
        <v>260</v>
      </c>
      <c r="D105" s="97" t="s">
        <v>1395</v>
      </c>
      <c r="E105" s="98" t="s">
        <v>95</v>
      </c>
      <c r="F105" s="98"/>
      <c r="G105" s="105">
        <v>41346</v>
      </c>
      <c r="H105" s="105">
        <v>41453</v>
      </c>
      <c r="I105" s="99" t="s">
        <v>96</v>
      </c>
      <c r="J105" s="90">
        <f>(H105-G105)/30</f>
        <v>3.5666666666666669</v>
      </c>
      <c r="K105" s="155"/>
      <c r="L105" s="124">
        <v>100</v>
      </c>
      <c r="M105" s="90"/>
      <c r="N105" s="27">
        <v>84943070</v>
      </c>
      <c r="O105" s="27"/>
      <c r="P105" s="116"/>
    </row>
    <row r="106" spans="1:16" ht="36" x14ac:dyDescent="0.25">
      <c r="A106" s="50" t="s">
        <v>1393</v>
      </c>
      <c r="B106" s="98" t="s">
        <v>1394</v>
      </c>
      <c r="C106" s="102" t="s">
        <v>260</v>
      </c>
      <c r="D106" s="97" t="s">
        <v>1396</v>
      </c>
      <c r="E106" s="98" t="s">
        <v>95</v>
      </c>
      <c r="F106" s="98"/>
      <c r="G106" s="105">
        <v>41015</v>
      </c>
      <c r="H106" s="105">
        <v>41176</v>
      </c>
      <c r="I106" s="99" t="s">
        <v>96</v>
      </c>
      <c r="J106" s="90">
        <f t="shared" ref="J106:J108" si="1">(H106-G106)/30</f>
        <v>5.3666666666666663</v>
      </c>
      <c r="K106" s="155"/>
      <c r="L106" s="124">
        <v>100</v>
      </c>
      <c r="M106" s="90"/>
      <c r="N106" s="27">
        <v>122860020</v>
      </c>
      <c r="O106" s="27"/>
      <c r="P106" s="116"/>
    </row>
    <row r="107" spans="1:16" ht="36" x14ac:dyDescent="0.25">
      <c r="A107" s="50" t="s">
        <v>1393</v>
      </c>
      <c r="B107" s="98" t="s">
        <v>1394</v>
      </c>
      <c r="C107" s="102" t="s">
        <v>260</v>
      </c>
      <c r="D107" s="97" t="s">
        <v>1397</v>
      </c>
      <c r="E107" s="98" t="s">
        <v>95</v>
      </c>
      <c r="F107" s="98"/>
      <c r="G107" s="105">
        <v>40777</v>
      </c>
      <c r="H107" s="105">
        <v>40937</v>
      </c>
      <c r="I107" s="99" t="s">
        <v>96</v>
      </c>
      <c r="J107" s="90">
        <f t="shared" si="1"/>
        <v>5.333333333333333</v>
      </c>
      <c r="K107" s="99"/>
      <c r="L107" s="124">
        <v>100</v>
      </c>
      <c r="M107" s="90"/>
      <c r="N107" s="27">
        <v>92778660</v>
      </c>
      <c r="O107" s="27"/>
      <c r="P107" s="116"/>
    </row>
    <row r="108" spans="1:16" ht="60" x14ac:dyDescent="0.25">
      <c r="A108" s="102" t="s">
        <v>1393</v>
      </c>
      <c r="B108" s="103" t="s">
        <v>1394</v>
      </c>
      <c r="C108" s="102" t="s">
        <v>166</v>
      </c>
      <c r="D108" s="97" t="s">
        <v>1398</v>
      </c>
      <c r="E108" s="98" t="s">
        <v>95</v>
      </c>
      <c r="F108" s="98"/>
      <c r="G108" s="105">
        <v>40217</v>
      </c>
      <c r="H108" s="105">
        <v>40481</v>
      </c>
      <c r="I108" s="99" t="s">
        <v>96</v>
      </c>
      <c r="J108" s="90">
        <f t="shared" si="1"/>
        <v>8.8000000000000007</v>
      </c>
      <c r="K108" s="99"/>
      <c r="L108" s="90">
        <v>100</v>
      </c>
      <c r="M108" s="90"/>
      <c r="N108" s="27">
        <v>174852090</v>
      </c>
      <c r="O108" s="27"/>
      <c r="P108" s="116"/>
    </row>
    <row r="109" spans="1:16" x14ac:dyDescent="0.25">
      <c r="A109" s="102"/>
      <c r="B109" s="103"/>
      <c r="C109" s="102"/>
      <c r="D109" s="97"/>
      <c r="E109" s="98"/>
      <c r="F109" s="98"/>
      <c r="G109" s="98"/>
      <c r="H109" s="99"/>
      <c r="I109" s="99"/>
      <c r="J109" s="90"/>
      <c r="K109" s="99"/>
      <c r="L109" s="90"/>
      <c r="M109" s="90"/>
      <c r="N109" s="27"/>
      <c r="O109" s="27"/>
      <c r="P109" s="116"/>
    </row>
    <row r="110" spans="1:16" x14ac:dyDescent="0.25">
      <c r="A110" s="102"/>
      <c r="B110" s="103"/>
      <c r="C110" s="102"/>
      <c r="D110" s="97"/>
      <c r="E110" s="98"/>
      <c r="F110" s="98"/>
      <c r="G110" s="98"/>
      <c r="H110" s="99"/>
      <c r="I110" s="99"/>
      <c r="J110" s="90"/>
      <c r="K110" s="99"/>
      <c r="L110" s="90"/>
      <c r="M110" s="90"/>
      <c r="N110" s="27"/>
      <c r="O110" s="27"/>
      <c r="P110" s="116"/>
    </row>
    <row r="111" spans="1:16" x14ac:dyDescent="0.25">
      <c r="A111" s="102"/>
      <c r="B111" s="103"/>
      <c r="C111" s="102"/>
      <c r="D111" s="97"/>
      <c r="E111" s="98"/>
      <c r="F111" s="98"/>
      <c r="G111" s="98"/>
      <c r="H111" s="99"/>
      <c r="I111" s="99"/>
      <c r="J111" s="90"/>
      <c r="K111" s="99"/>
      <c r="L111" s="90"/>
      <c r="M111" s="90"/>
      <c r="N111" s="27"/>
      <c r="O111" s="27"/>
      <c r="P111" s="116"/>
    </row>
    <row r="112" spans="1:16" x14ac:dyDescent="0.25">
      <c r="A112" s="102"/>
      <c r="B112" s="103"/>
      <c r="C112" s="102"/>
      <c r="D112" s="97"/>
      <c r="E112" s="98"/>
      <c r="F112" s="98"/>
      <c r="G112" s="98"/>
      <c r="H112" s="99"/>
      <c r="I112" s="99"/>
      <c r="J112" s="90"/>
      <c r="K112" s="99"/>
      <c r="L112" s="90"/>
      <c r="M112" s="90"/>
      <c r="N112" s="27"/>
      <c r="O112" s="27"/>
      <c r="P112" s="116"/>
    </row>
    <row r="113" spans="1:16" x14ac:dyDescent="0.25">
      <c r="A113" s="50" t="s">
        <v>16</v>
      </c>
      <c r="B113" s="103"/>
      <c r="C113" s="102"/>
      <c r="D113" s="97"/>
      <c r="E113" s="98"/>
      <c r="F113" s="98"/>
      <c r="G113" s="98"/>
      <c r="H113" s="99"/>
      <c r="I113" s="99"/>
      <c r="J113" s="114">
        <f t="shared" ref="J113:M113" si="2">SUM(J105:J112)</f>
        <v>23.066666666666666</v>
      </c>
      <c r="K113" s="104">
        <f t="shared" si="2"/>
        <v>0</v>
      </c>
      <c r="L113" s="114">
        <f t="shared" si="2"/>
        <v>400</v>
      </c>
      <c r="M113" s="104">
        <f t="shared" si="2"/>
        <v>0</v>
      </c>
      <c r="N113" s="27"/>
      <c r="O113" s="27"/>
      <c r="P113" s="117"/>
    </row>
    <row r="114" spans="1:16" x14ac:dyDescent="0.25">
      <c r="A114" s="30"/>
      <c r="B114" s="30"/>
      <c r="C114" s="30"/>
      <c r="D114" s="31"/>
      <c r="E114" s="30"/>
      <c r="F114" s="30"/>
      <c r="G114" s="30"/>
      <c r="H114" s="30"/>
      <c r="I114" s="30"/>
      <c r="J114" s="30"/>
      <c r="K114" s="30"/>
      <c r="L114" s="30"/>
      <c r="M114" s="30"/>
      <c r="N114" s="30"/>
      <c r="O114" s="30"/>
      <c r="P114" s="9"/>
    </row>
    <row r="115" spans="1:16" ht="18.75" x14ac:dyDescent="0.25">
      <c r="A115" s="59" t="s">
        <v>32</v>
      </c>
      <c r="B115" s="73">
        <f>+J113</f>
        <v>23.066666666666666</v>
      </c>
      <c r="C115" s="9"/>
      <c r="D115" s="9"/>
      <c r="E115" s="9"/>
      <c r="F115" s="9"/>
      <c r="G115" s="32"/>
      <c r="H115" s="32"/>
      <c r="I115" s="32"/>
      <c r="J115" s="32"/>
      <c r="K115" s="32"/>
      <c r="L115" s="32"/>
      <c r="M115" s="30"/>
      <c r="N115" s="30"/>
      <c r="O115" s="30"/>
      <c r="P115" s="9"/>
    </row>
    <row r="116" spans="1:16" x14ac:dyDescent="0.25">
      <c r="A116" s="9"/>
      <c r="B116" s="9"/>
      <c r="C116" s="9"/>
      <c r="D116" s="9"/>
      <c r="E116" s="9"/>
      <c r="F116" s="9"/>
      <c r="G116" s="9"/>
      <c r="H116" s="9"/>
      <c r="I116" s="9"/>
      <c r="J116" s="9"/>
      <c r="K116" s="9"/>
      <c r="L116" s="9"/>
      <c r="M116" s="9"/>
      <c r="N116" s="9"/>
      <c r="O116" s="9"/>
      <c r="P116" s="9"/>
    </row>
    <row r="117" spans="1:16" ht="15.75" thickBot="1" x14ac:dyDescent="0.3">
      <c r="A117" s="9"/>
      <c r="B117" s="9"/>
      <c r="C117" s="9"/>
      <c r="D117" s="9"/>
      <c r="E117" s="9"/>
      <c r="F117" s="9"/>
      <c r="G117" s="9"/>
      <c r="H117" s="9"/>
      <c r="I117" s="9"/>
      <c r="J117" s="9"/>
      <c r="K117" s="9"/>
      <c r="L117" s="9"/>
      <c r="M117" s="9"/>
      <c r="N117" s="9"/>
      <c r="O117" s="9"/>
      <c r="P117" s="9"/>
    </row>
    <row r="118" spans="1:16" ht="30.75" thickBot="1" x14ac:dyDescent="0.3">
      <c r="A118" s="76" t="s">
        <v>47</v>
      </c>
      <c r="B118" s="77" t="s">
        <v>48</v>
      </c>
      <c r="C118" s="76" t="s">
        <v>49</v>
      </c>
      <c r="D118" s="77" t="s">
        <v>53</v>
      </c>
      <c r="E118" s="9"/>
      <c r="F118" s="9"/>
      <c r="G118" s="9"/>
      <c r="H118" s="9"/>
      <c r="I118" s="9"/>
      <c r="J118" s="9"/>
      <c r="K118" s="9"/>
      <c r="L118" s="9"/>
      <c r="M118" s="9"/>
      <c r="N118" s="9"/>
      <c r="O118" s="9"/>
      <c r="P118" s="9"/>
    </row>
    <row r="119" spans="1:16" x14ac:dyDescent="0.25">
      <c r="A119" s="67" t="s">
        <v>86</v>
      </c>
      <c r="B119" s="70">
        <v>20</v>
      </c>
      <c r="C119" s="70"/>
      <c r="D119" s="467">
        <f>+C119+C120+C121</f>
        <v>40</v>
      </c>
      <c r="E119" s="9"/>
      <c r="F119" s="9"/>
      <c r="G119" s="9"/>
      <c r="H119" s="9"/>
      <c r="I119" s="9"/>
      <c r="J119" s="9"/>
      <c r="K119" s="9"/>
      <c r="L119" s="9"/>
      <c r="M119" s="9"/>
      <c r="N119" s="9"/>
      <c r="O119" s="9"/>
      <c r="P119" s="9"/>
    </row>
    <row r="120" spans="1:16" x14ac:dyDescent="0.25">
      <c r="A120" s="67" t="s">
        <v>87</v>
      </c>
      <c r="B120" s="200">
        <v>30</v>
      </c>
      <c r="C120" s="193"/>
      <c r="D120" s="468"/>
      <c r="E120" s="9"/>
      <c r="F120" s="9"/>
      <c r="G120" s="9"/>
      <c r="H120" s="9"/>
      <c r="I120" s="9"/>
      <c r="J120" s="9"/>
      <c r="K120" s="9"/>
      <c r="L120" s="9"/>
      <c r="M120" s="9"/>
      <c r="N120" s="9"/>
      <c r="O120" s="9"/>
      <c r="P120" s="9"/>
    </row>
    <row r="121" spans="1:16" ht="15.75" thickBot="1" x14ac:dyDescent="0.3">
      <c r="A121" s="67" t="s">
        <v>88</v>
      </c>
      <c r="B121" s="72">
        <v>40</v>
      </c>
      <c r="C121" s="72">
        <v>40</v>
      </c>
      <c r="D121" s="469"/>
      <c r="E121" s="9"/>
      <c r="F121" s="9"/>
      <c r="G121" s="9"/>
      <c r="H121" s="9"/>
      <c r="I121" s="9"/>
      <c r="J121" s="9"/>
      <c r="K121" s="9"/>
      <c r="L121" s="9"/>
      <c r="M121" s="9"/>
      <c r="N121" s="9"/>
      <c r="O121" s="9"/>
      <c r="P121" s="9"/>
    </row>
    <row r="122" spans="1:16" x14ac:dyDescent="0.25">
      <c r="A122" s="9"/>
      <c r="B122" s="9"/>
      <c r="C122" s="9"/>
      <c r="D122" s="9"/>
      <c r="E122" s="9"/>
      <c r="F122" s="9"/>
      <c r="G122" s="9"/>
      <c r="H122" s="9"/>
      <c r="I122" s="9"/>
      <c r="J122" s="9"/>
      <c r="K122" s="9"/>
      <c r="L122" s="9"/>
      <c r="M122" s="9"/>
      <c r="N122" s="9"/>
      <c r="O122" s="9"/>
      <c r="P122" s="9"/>
    </row>
    <row r="123" spans="1:16" ht="15.75" thickBot="1" x14ac:dyDescent="0.3">
      <c r="A123" s="9"/>
      <c r="B123" s="9"/>
      <c r="C123" s="9"/>
      <c r="D123" s="9"/>
      <c r="E123" s="9"/>
      <c r="F123" s="9"/>
      <c r="G123" s="9"/>
      <c r="H123" s="9"/>
      <c r="I123" s="9"/>
      <c r="J123" s="9"/>
      <c r="K123" s="9"/>
      <c r="L123" s="9"/>
      <c r="M123" s="9"/>
      <c r="N123" s="9"/>
      <c r="O123" s="9"/>
      <c r="P123" s="9"/>
    </row>
    <row r="124" spans="1:16" ht="27" thickBot="1" x14ac:dyDescent="0.3">
      <c r="A124" s="449" t="s">
        <v>50</v>
      </c>
      <c r="B124" s="450"/>
      <c r="C124" s="450"/>
      <c r="D124" s="450"/>
      <c r="E124" s="450"/>
      <c r="F124" s="450"/>
      <c r="G124" s="450"/>
      <c r="H124" s="450"/>
      <c r="I124" s="450"/>
      <c r="J124" s="450"/>
      <c r="K124" s="450"/>
      <c r="L124" s="450"/>
      <c r="M124" s="451"/>
      <c r="N124" s="9"/>
      <c r="O124" s="9"/>
      <c r="P124" s="9"/>
    </row>
    <row r="125" spans="1:16" x14ac:dyDescent="0.25">
      <c r="A125" s="9"/>
      <c r="B125" s="9"/>
      <c r="C125" s="9"/>
      <c r="D125" s="9"/>
      <c r="E125" s="9"/>
      <c r="F125" s="9"/>
      <c r="G125" s="9"/>
      <c r="H125" s="9"/>
      <c r="I125" s="9"/>
      <c r="J125" s="9"/>
      <c r="K125" s="9"/>
      <c r="L125" s="9"/>
      <c r="M125" s="9"/>
      <c r="N125" s="9"/>
      <c r="O125" s="9"/>
      <c r="P125" s="9"/>
    </row>
    <row r="126" spans="1:16" ht="120" x14ac:dyDescent="0.25">
      <c r="A126" s="108" t="s">
        <v>0</v>
      </c>
      <c r="B126" s="108" t="s">
        <v>39</v>
      </c>
      <c r="C126" s="108" t="s">
        <v>40</v>
      </c>
      <c r="D126" s="108" t="s">
        <v>78</v>
      </c>
      <c r="E126" s="108" t="s">
        <v>80</v>
      </c>
      <c r="F126" s="108" t="s">
        <v>81</v>
      </c>
      <c r="G126" s="108" t="s">
        <v>82</v>
      </c>
      <c r="H126" s="108" t="s">
        <v>79</v>
      </c>
      <c r="I126" s="452" t="s">
        <v>83</v>
      </c>
      <c r="J126" s="453"/>
      <c r="K126" s="454"/>
      <c r="L126" s="108" t="s">
        <v>84</v>
      </c>
      <c r="M126" s="108" t="s">
        <v>41</v>
      </c>
      <c r="N126" s="108" t="s">
        <v>42</v>
      </c>
      <c r="O126" s="452" t="s">
        <v>3</v>
      </c>
      <c r="P126" s="454"/>
    </row>
    <row r="127" spans="1:16" ht="60" customHeight="1" x14ac:dyDescent="0.25">
      <c r="A127" s="190" t="s">
        <v>510</v>
      </c>
      <c r="B127" s="190" t="s">
        <v>1070</v>
      </c>
      <c r="C127" s="69" t="s">
        <v>1399</v>
      </c>
      <c r="D127" s="3">
        <v>12593035</v>
      </c>
      <c r="E127" s="190" t="s">
        <v>1400</v>
      </c>
      <c r="F127" s="190" t="s">
        <v>274</v>
      </c>
      <c r="G127" s="125">
        <v>41260</v>
      </c>
      <c r="H127" s="5"/>
      <c r="I127" s="190" t="s">
        <v>359</v>
      </c>
      <c r="J127" s="190" t="s">
        <v>1401</v>
      </c>
      <c r="K127" s="190" t="s">
        <v>1402</v>
      </c>
      <c r="L127" s="109" t="s">
        <v>95</v>
      </c>
      <c r="M127" s="109" t="s">
        <v>95</v>
      </c>
      <c r="N127" s="109" t="s">
        <v>95</v>
      </c>
      <c r="O127" s="463"/>
      <c r="P127" s="463"/>
    </row>
    <row r="128" spans="1:16" ht="75" x14ac:dyDescent="0.25">
      <c r="A128" s="190" t="s">
        <v>92</v>
      </c>
      <c r="B128" s="190" t="s">
        <v>1070</v>
      </c>
      <c r="C128" s="69" t="s">
        <v>1403</v>
      </c>
      <c r="D128" s="3">
        <v>1002377457</v>
      </c>
      <c r="E128" s="3" t="s">
        <v>363</v>
      </c>
      <c r="F128" s="190" t="s">
        <v>359</v>
      </c>
      <c r="G128" s="125">
        <v>41922</v>
      </c>
      <c r="H128" s="5"/>
      <c r="I128" s="190" t="s">
        <v>1404</v>
      </c>
      <c r="J128" s="86"/>
      <c r="K128" s="69" t="s">
        <v>192</v>
      </c>
      <c r="L128" s="109" t="s">
        <v>95</v>
      </c>
      <c r="M128" s="109" t="s">
        <v>96</v>
      </c>
      <c r="N128" s="109" t="s">
        <v>96</v>
      </c>
      <c r="O128" s="457"/>
      <c r="P128" s="458"/>
    </row>
    <row r="129" spans="1:16" ht="30" x14ac:dyDescent="0.25">
      <c r="A129" s="190" t="s">
        <v>93</v>
      </c>
      <c r="B129" s="190" t="s">
        <v>1070</v>
      </c>
      <c r="C129" s="69"/>
      <c r="D129" s="3"/>
      <c r="E129" s="190"/>
      <c r="F129" s="190"/>
      <c r="G129" s="125"/>
      <c r="H129" s="5"/>
      <c r="I129" s="190"/>
      <c r="J129" s="190"/>
      <c r="K129" s="190"/>
      <c r="L129" s="109"/>
      <c r="M129" s="109"/>
      <c r="N129" s="109"/>
      <c r="O129" s="463"/>
      <c r="P129" s="463"/>
    </row>
    <row r="130" spans="1:16" x14ac:dyDescent="0.25">
      <c r="A130" s="9"/>
      <c r="B130" s="9"/>
      <c r="C130" s="9"/>
      <c r="D130" s="9"/>
      <c r="E130" s="9"/>
      <c r="F130" s="9"/>
      <c r="G130" s="9"/>
      <c r="H130" s="9"/>
      <c r="I130" s="9"/>
      <c r="J130" s="9"/>
      <c r="K130" s="9"/>
      <c r="L130" s="9"/>
      <c r="M130" s="9"/>
      <c r="N130" s="9"/>
      <c r="O130" s="9"/>
      <c r="P130" s="9"/>
    </row>
    <row r="131" spans="1:16" x14ac:dyDescent="0.25">
      <c r="A131" s="9"/>
      <c r="B131" s="9"/>
      <c r="C131" s="9"/>
      <c r="D131" s="9"/>
      <c r="E131" s="9"/>
      <c r="F131" s="9"/>
      <c r="G131" s="9"/>
      <c r="H131" s="9"/>
      <c r="I131" s="9"/>
      <c r="J131" s="9"/>
      <c r="K131" s="9"/>
      <c r="L131" s="9"/>
      <c r="M131" s="9"/>
      <c r="N131" s="9"/>
      <c r="O131" s="9"/>
      <c r="P131" s="9"/>
    </row>
    <row r="132" spans="1:16" ht="15.75" thickBot="1" x14ac:dyDescent="0.3">
      <c r="A132" s="9"/>
      <c r="B132" s="9"/>
      <c r="C132" s="9"/>
      <c r="D132" s="9"/>
      <c r="E132" s="9"/>
      <c r="F132" s="9"/>
      <c r="G132" s="9"/>
      <c r="H132" s="9"/>
      <c r="I132" s="9"/>
      <c r="J132" s="9"/>
      <c r="K132" s="9"/>
      <c r="L132" s="9"/>
      <c r="M132" s="9"/>
      <c r="N132" s="9"/>
      <c r="O132" s="9"/>
      <c r="P132" s="9"/>
    </row>
    <row r="133" spans="1:16" ht="30" x14ac:dyDescent="0.25">
      <c r="A133" s="112" t="s">
        <v>33</v>
      </c>
      <c r="B133" s="112" t="s">
        <v>47</v>
      </c>
      <c r="C133" s="108" t="s">
        <v>48</v>
      </c>
      <c r="D133" s="112" t="s">
        <v>49</v>
      </c>
      <c r="E133" s="77" t="s">
        <v>54</v>
      </c>
      <c r="F133" s="82"/>
      <c r="G133" s="9"/>
      <c r="H133" s="9"/>
      <c r="I133" s="9"/>
      <c r="J133" s="9"/>
      <c r="K133" s="9"/>
      <c r="L133" s="9"/>
      <c r="M133" s="9"/>
      <c r="N133" s="9"/>
      <c r="O133" s="9"/>
      <c r="P133" s="9"/>
    </row>
    <row r="134" spans="1:16" ht="156" customHeight="1" x14ac:dyDescent="0.25">
      <c r="A134" s="470" t="s">
        <v>51</v>
      </c>
      <c r="B134" s="6" t="s">
        <v>89</v>
      </c>
      <c r="C134" s="193">
        <v>25</v>
      </c>
      <c r="D134" s="193">
        <v>25</v>
      </c>
      <c r="E134" s="471">
        <f>+D134+D135+D136</f>
        <v>25</v>
      </c>
      <c r="F134" s="83"/>
      <c r="G134" s="9"/>
      <c r="H134" s="9"/>
      <c r="I134" s="9"/>
      <c r="J134" s="9"/>
      <c r="K134" s="9"/>
      <c r="L134" s="9"/>
      <c r="M134" s="9"/>
      <c r="N134" s="9"/>
      <c r="O134" s="9"/>
      <c r="P134" s="9"/>
    </row>
    <row r="135" spans="1:16" ht="131.25" customHeight="1" x14ac:dyDescent="0.25">
      <c r="A135" s="470"/>
      <c r="B135" s="6" t="s">
        <v>90</v>
      </c>
      <c r="C135" s="197">
        <v>25</v>
      </c>
      <c r="D135" s="193">
        <v>0</v>
      </c>
      <c r="E135" s="472"/>
      <c r="F135" s="83"/>
      <c r="G135" s="9"/>
      <c r="H135" s="9"/>
      <c r="I135" s="9"/>
      <c r="J135" s="9"/>
      <c r="K135" s="9"/>
      <c r="L135" s="9"/>
      <c r="M135" s="9"/>
      <c r="N135" s="9"/>
      <c r="O135" s="9"/>
      <c r="P135" s="9"/>
    </row>
    <row r="136" spans="1:16" ht="127.5" customHeight="1" x14ac:dyDescent="0.25">
      <c r="A136" s="470"/>
      <c r="B136" s="6" t="s">
        <v>91</v>
      </c>
      <c r="C136" s="193">
        <v>10</v>
      </c>
      <c r="D136" s="193">
        <v>0</v>
      </c>
      <c r="E136" s="473"/>
      <c r="F136" s="83"/>
      <c r="G136" s="9"/>
      <c r="H136" s="9"/>
      <c r="I136" s="9"/>
      <c r="J136" s="9"/>
      <c r="K136" s="9"/>
      <c r="L136" s="9"/>
      <c r="M136" s="9"/>
      <c r="N136" s="9"/>
      <c r="O136" s="9"/>
      <c r="P136" s="9"/>
    </row>
    <row r="137" spans="1:16" x14ac:dyDescent="0.25">
      <c r="A137" s="9"/>
      <c r="C137" s="9"/>
      <c r="D137" s="9"/>
      <c r="E137" s="9"/>
      <c r="F137" s="9"/>
      <c r="G137" s="9"/>
      <c r="H137" s="9"/>
      <c r="I137" s="9"/>
      <c r="J137" s="9"/>
      <c r="K137" s="9"/>
      <c r="L137" s="9"/>
      <c r="M137" s="9"/>
      <c r="N137" s="9"/>
      <c r="O137" s="9"/>
      <c r="P137" s="9"/>
    </row>
    <row r="138" spans="1:16" x14ac:dyDescent="0.25">
      <c r="A138" s="9"/>
      <c r="B138" s="9"/>
      <c r="C138" s="9"/>
      <c r="D138" s="9"/>
      <c r="E138" s="9"/>
      <c r="F138" s="9"/>
      <c r="G138" s="9"/>
      <c r="H138" s="9"/>
      <c r="I138" s="9"/>
      <c r="J138" s="9"/>
      <c r="K138" s="9"/>
      <c r="L138" s="9"/>
      <c r="M138" s="9"/>
      <c r="N138" s="9"/>
      <c r="O138" s="9"/>
      <c r="P138" s="9"/>
    </row>
    <row r="139" spans="1:16" x14ac:dyDescent="0.25">
      <c r="A139" s="9"/>
      <c r="B139" s="9"/>
      <c r="C139" s="9"/>
      <c r="D139" s="9"/>
      <c r="E139" s="9"/>
      <c r="F139" s="9"/>
      <c r="G139" s="9"/>
      <c r="H139" s="9"/>
      <c r="I139" s="9"/>
      <c r="J139" s="9"/>
      <c r="K139" s="9"/>
      <c r="L139" s="9"/>
      <c r="M139" s="9"/>
      <c r="N139" s="9"/>
      <c r="O139" s="9"/>
      <c r="P139" s="9"/>
    </row>
    <row r="140" spans="1:16" x14ac:dyDescent="0.25">
      <c r="A140" s="110" t="s">
        <v>55</v>
      </c>
      <c r="B140" s="9"/>
      <c r="C140" s="9"/>
      <c r="D140" s="9"/>
      <c r="E140" s="9"/>
      <c r="F140" s="9"/>
      <c r="G140" s="9"/>
      <c r="H140" s="9"/>
      <c r="I140" s="9"/>
      <c r="J140" s="9"/>
      <c r="K140" s="9"/>
      <c r="L140" s="9"/>
      <c r="M140" s="9"/>
      <c r="N140" s="9"/>
      <c r="O140" s="9"/>
      <c r="P140" s="9"/>
    </row>
    <row r="141" spans="1:16" x14ac:dyDescent="0.25">
      <c r="A141" s="9"/>
      <c r="B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113" t="s">
        <v>33</v>
      </c>
      <c r="B143" s="113" t="s">
        <v>56</v>
      </c>
      <c r="C143" s="112" t="s">
        <v>49</v>
      </c>
      <c r="D143" s="112" t="s">
        <v>16</v>
      </c>
      <c r="E143" s="9"/>
      <c r="F143" s="9"/>
      <c r="G143" s="9"/>
      <c r="H143" s="9"/>
      <c r="I143" s="9"/>
      <c r="J143" s="9"/>
      <c r="K143" s="9"/>
      <c r="L143" s="9"/>
      <c r="M143" s="9"/>
      <c r="N143" s="9"/>
      <c r="O143" s="9"/>
      <c r="P143" s="9"/>
    </row>
    <row r="144" spans="1:16" ht="151.5" customHeight="1" x14ac:dyDescent="0.25">
      <c r="A144" s="93" t="s">
        <v>57</v>
      </c>
      <c r="B144" s="94">
        <v>40</v>
      </c>
      <c r="C144" s="193">
        <v>40</v>
      </c>
      <c r="D144" s="446">
        <f>+C144+C145</f>
        <v>65</v>
      </c>
      <c r="E144" s="9"/>
      <c r="F144" s="9"/>
      <c r="G144" s="9"/>
      <c r="H144" s="9"/>
      <c r="I144" s="9"/>
      <c r="J144" s="9"/>
      <c r="K144" s="9"/>
      <c r="L144" s="9"/>
      <c r="M144" s="9"/>
      <c r="N144" s="9"/>
      <c r="O144" s="9"/>
      <c r="P144" s="9"/>
    </row>
    <row r="145" spans="1:16" ht="111.75" customHeight="1" x14ac:dyDescent="0.25">
      <c r="A145" s="93" t="s">
        <v>58</v>
      </c>
      <c r="B145" s="94">
        <v>60</v>
      </c>
      <c r="C145" s="193">
        <v>25</v>
      </c>
      <c r="D145" s="447"/>
      <c r="E145" s="9"/>
      <c r="F145" s="9"/>
      <c r="G145" s="9"/>
      <c r="H145" s="9"/>
      <c r="I145" s="9"/>
      <c r="J145" s="9"/>
      <c r="K145" s="9"/>
      <c r="L145" s="9"/>
      <c r="M145" s="9"/>
      <c r="N145" s="9"/>
      <c r="O145" s="9"/>
      <c r="P145" s="9"/>
    </row>
    <row r="146" spans="1:16" x14ac:dyDescent="0.25">
      <c r="A146" s="9"/>
      <c r="B146" s="9"/>
      <c r="C146" s="9"/>
      <c r="D146" s="9"/>
      <c r="E146" s="9"/>
      <c r="F146" s="9"/>
      <c r="G146" s="9"/>
      <c r="H146" s="9"/>
      <c r="I146" s="9"/>
      <c r="J146" s="9"/>
      <c r="K146" s="9"/>
      <c r="L146" s="9"/>
      <c r="M146" s="9"/>
      <c r="N146" s="9"/>
      <c r="O146" s="9"/>
      <c r="P146" s="9"/>
    </row>
    <row r="147" spans="1:16" x14ac:dyDescent="0.25">
      <c r="A147" s="9"/>
      <c r="B147" s="9"/>
      <c r="C147" s="9"/>
      <c r="D147" s="9"/>
      <c r="E147" s="9"/>
      <c r="F147" s="9"/>
      <c r="G147" s="9"/>
      <c r="H147" s="9"/>
      <c r="I147" s="9"/>
      <c r="J147" s="9"/>
      <c r="K147" s="9"/>
      <c r="L147" s="9"/>
      <c r="M147" s="9"/>
      <c r="N147" s="9"/>
      <c r="O147" s="9"/>
      <c r="P147" s="9"/>
    </row>
    <row r="148" spans="1:16" x14ac:dyDescent="0.25">
      <c r="A148" s="9"/>
      <c r="B148" s="9"/>
      <c r="C148" s="9"/>
      <c r="D148" s="9"/>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sheetData>
  <mergeCells count="44">
    <mergeCell ref="O128:P128"/>
    <mergeCell ref="O129:P129"/>
    <mergeCell ref="A134:A136"/>
    <mergeCell ref="E134:E136"/>
    <mergeCell ref="D144:D145"/>
    <mergeCell ref="O127:P127"/>
    <mergeCell ref="O86:P86"/>
    <mergeCell ref="O87:P87"/>
    <mergeCell ref="A91:M91"/>
    <mergeCell ref="C94:D94"/>
    <mergeCell ref="C95:D95"/>
    <mergeCell ref="A98:O98"/>
    <mergeCell ref="A101:M101"/>
    <mergeCell ref="D119:D121"/>
    <mergeCell ref="A124:M124"/>
    <mergeCell ref="I126:K126"/>
    <mergeCell ref="O126:P126"/>
    <mergeCell ref="I85:K85"/>
    <mergeCell ref="O85:P85"/>
    <mergeCell ref="B62:M62"/>
    <mergeCell ref="A64:M64"/>
    <mergeCell ref="N67:O67"/>
    <mergeCell ref="N68:O68"/>
    <mergeCell ref="N69:O69"/>
    <mergeCell ref="N70:O70"/>
    <mergeCell ref="N71:O71"/>
    <mergeCell ref="N72:O72"/>
    <mergeCell ref="N73:O73"/>
    <mergeCell ref="N74:O74"/>
    <mergeCell ref="A80:M80"/>
    <mergeCell ref="A58:A59"/>
    <mergeCell ref="B58:B59"/>
    <mergeCell ref="C58:D58"/>
    <mergeCell ref="A1:O1"/>
    <mergeCell ref="A3:O3"/>
    <mergeCell ref="B5:M5"/>
    <mergeCell ref="B6:M6"/>
    <mergeCell ref="B7:M7"/>
    <mergeCell ref="B8:M8"/>
    <mergeCell ref="B9:D9"/>
    <mergeCell ref="A13:B20"/>
    <mergeCell ref="A21:B21"/>
    <mergeCell ref="D39:D40"/>
    <mergeCell ref="L44:M44"/>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83"/>
  <sheetViews>
    <sheetView workbookViewId="0">
      <selection activeCell="B71" sqref="B71"/>
    </sheetView>
  </sheetViews>
  <sheetFormatPr baseColWidth="10" defaultRowHeight="15" x14ac:dyDescent="0.25"/>
  <cols>
    <col min="1" max="1" width="54.140625" style="92" customWidth="1"/>
    <col min="2" max="2" width="22.7109375" style="92" customWidth="1"/>
    <col min="3" max="3" width="27.7109375" style="92" customWidth="1"/>
    <col min="4" max="4" width="26.85546875" style="92" customWidth="1"/>
    <col min="5" max="5" width="15.42578125" style="92" customWidth="1"/>
    <col min="6" max="6" width="14" style="92" customWidth="1"/>
    <col min="7" max="7" width="13.28515625" style="92" customWidth="1"/>
    <col min="8"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1269</v>
      </c>
      <c r="C5" s="439"/>
      <c r="D5" s="439"/>
      <c r="E5" s="439"/>
      <c r="F5" s="439"/>
      <c r="G5" s="439"/>
      <c r="H5" s="439"/>
      <c r="I5" s="439"/>
      <c r="J5" s="439"/>
      <c r="K5" s="439"/>
      <c r="L5" s="439"/>
      <c r="M5" s="440"/>
      <c r="N5" s="9"/>
      <c r="O5" s="9"/>
      <c r="P5" s="9"/>
    </row>
    <row r="6" spans="1:16" ht="16.5" thickBot="1" x14ac:dyDescent="0.3">
      <c r="A6" s="12" t="s">
        <v>5</v>
      </c>
      <c r="B6" s="439"/>
      <c r="C6" s="439"/>
      <c r="D6" s="439"/>
      <c r="E6" s="439"/>
      <c r="F6" s="439"/>
      <c r="G6" s="439"/>
      <c r="H6" s="439"/>
      <c r="I6" s="439"/>
      <c r="J6" s="439"/>
      <c r="K6" s="439"/>
      <c r="L6" s="439"/>
      <c r="M6" s="440"/>
      <c r="N6" s="9"/>
      <c r="O6" s="9"/>
      <c r="P6" s="9"/>
    </row>
    <row r="7" spans="1:16" ht="16.5" thickBot="1" x14ac:dyDescent="0.3">
      <c r="A7" s="12" t="s">
        <v>6</v>
      </c>
      <c r="B7" s="439"/>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v>4</v>
      </c>
      <c r="C9" s="441"/>
      <c r="D9" s="442"/>
      <c r="E9" s="34"/>
      <c r="F9" s="34"/>
      <c r="G9" s="34"/>
      <c r="H9" s="34"/>
      <c r="I9" s="34"/>
      <c r="J9" s="34"/>
      <c r="K9" s="34"/>
      <c r="L9" s="34"/>
      <c r="M9" s="35"/>
      <c r="N9" s="9"/>
      <c r="O9" s="9"/>
      <c r="P9" s="9"/>
    </row>
    <row r="10" spans="1:16" ht="16.5" thickBot="1" x14ac:dyDescent="0.3">
      <c r="A10" s="14" t="s">
        <v>9</v>
      </c>
      <c r="B10" s="15">
        <v>41979</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4</v>
      </c>
      <c r="D14" s="36">
        <v>910490516</v>
      </c>
      <c r="E14" s="241">
        <v>436</v>
      </c>
      <c r="F14" s="81"/>
      <c r="G14" s="9"/>
      <c r="H14" s="39"/>
      <c r="I14" s="39"/>
      <c r="J14" s="39"/>
      <c r="K14" s="39"/>
      <c r="L14" s="39"/>
      <c r="M14" s="96"/>
      <c r="N14" s="9"/>
      <c r="O14" s="9"/>
      <c r="P14" s="9"/>
    </row>
    <row r="15" spans="1:16" x14ac:dyDescent="0.25">
      <c r="A15" s="443"/>
      <c r="B15" s="443"/>
      <c r="C15" s="198"/>
      <c r="D15" s="36"/>
      <c r="E15" s="241"/>
      <c r="F15" s="81"/>
      <c r="G15" s="9"/>
      <c r="H15" s="39"/>
      <c r="I15" s="39"/>
      <c r="J15" s="39"/>
      <c r="K15" s="39"/>
      <c r="L15" s="39"/>
      <c r="M15" s="96"/>
      <c r="N15" s="9"/>
      <c r="O15" s="9"/>
      <c r="P15" s="9"/>
    </row>
    <row r="16" spans="1:16" x14ac:dyDescent="0.25">
      <c r="A16" s="443"/>
      <c r="B16" s="443"/>
      <c r="C16" s="198"/>
      <c r="D16" s="36"/>
      <c r="E16" s="241"/>
      <c r="F16" s="81"/>
      <c r="G16" s="9"/>
      <c r="H16" s="39"/>
      <c r="I16" s="39"/>
      <c r="J16" s="39"/>
      <c r="K16" s="39"/>
      <c r="L16" s="39"/>
      <c r="M16" s="96"/>
      <c r="N16" s="9"/>
      <c r="O16" s="9"/>
      <c r="P16" s="9"/>
    </row>
    <row r="17" spans="1:16" x14ac:dyDescent="0.25">
      <c r="A17" s="443"/>
      <c r="B17" s="443"/>
      <c r="C17" s="198"/>
      <c r="D17" s="37"/>
      <c r="E17" s="241"/>
      <c r="F17" s="81"/>
      <c r="G17" s="22"/>
      <c r="H17" s="39"/>
      <c r="I17" s="39"/>
      <c r="J17" s="39"/>
      <c r="K17" s="39"/>
      <c r="L17" s="39"/>
      <c r="M17" s="20"/>
      <c r="N17" s="9"/>
      <c r="O17" s="9"/>
      <c r="P17" s="9"/>
    </row>
    <row r="18" spans="1:16" x14ac:dyDescent="0.25">
      <c r="A18" s="443"/>
      <c r="B18" s="443"/>
      <c r="C18" s="198"/>
      <c r="D18" s="37"/>
      <c r="E18" s="36"/>
      <c r="F18" s="81"/>
      <c r="G18" s="22"/>
      <c r="H18" s="41"/>
      <c r="I18" s="41"/>
      <c r="J18" s="41"/>
      <c r="K18" s="41"/>
      <c r="L18" s="41"/>
      <c r="M18" s="20"/>
      <c r="N18" s="9"/>
      <c r="O18" s="9"/>
      <c r="P18" s="9"/>
    </row>
    <row r="19" spans="1:16" x14ac:dyDescent="0.25">
      <c r="A19" s="443"/>
      <c r="B19" s="443"/>
      <c r="C19" s="198"/>
      <c r="D19" s="37"/>
      <c r="E19" s="36"/>
      <c r="F19" s="81"/>
      <c r="G19" s="22"/>
      <c r="H19" s="95"/>
      <c r="I19" s="95"/>
      <c r="J19" s="95"/>
      <c r="K19" s="95"/>
      <c r="L19" s="95"/>
      <c r="M19" s="20"/>
      <c r="N19" s="9"/>
      <c r="O19" s="9"/>
      <c r="P19" s="9"/>
    </row>
    <row r="20" spans="1:16" x14ac:dyDescent="0.25">
      <c r="A20" s="443"/>
      <c r="B20" s="443"/>
      <c r="C20" s="198"/>
      <c r="D20" s="37"/>
      <c r="E20" s="36"/>
      <c r="F20" s="81"/>
      <c r="G20" s="22"/>
      <c r="H20" s="95"/>
      <c r="I20" s="95"/>
      <c r="J20" s="95"/>
      <c r="K20" s="95"/>
      <c r="L20" s="95"/>
      <c r="M20" s="20"/>
      <c r="N20" s="9"/>
      <c r="O20" s="9"/>
      <c r="P20" s="9"/>
    </row>
    <row r="21" spans="1:16" x14ac:dyDescent="0.25">
      <c r="A21" s="444" t="s">
        <v>14</v>
      </c>
      <c r="B21" s="445"/>
      <c r="C21" s="198"/>
      <c r="D21" s="64">
        <f>SUM(D14:D20)</f>
        <v>910490516</v>
      </c>
      <c r="E21" s="241">
        <f>SUM(E14:E20)</f>
        <v>436</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348.8</v>
      </c>
      <c r="C23" s="42"/>
      <c r="D23" s="45">
        <f>D21</f>
        <v>910490516</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t="s">
        <v>110</v>
      </c>
      <c r="H29" s="95"/>
      <c r="I29" s="95"/>
      <c r="J29" s="95"/>
      <c r="K29" s="95"/>
      <c r="L29" s="95"/>
      <c r="M29" s="96"/>
      <c r="N29" s="9"/>
      <c r="O29" s="9"/>
      <c r="P29" s="9"/>
    </row>
    <row r="30" spans="1:16" x14ac:dyDescent="0.25">
      <c r="A30" s="109" t="s">
        <v>98</v>
      </c>
      <c r="B30" s="193"/>
      <c r="C30" s="193" t="s">
        <v>110</v>
      </c>
      <c r="H30" s="95"/>
      <c r="I30" s="95"/>
      <c r="J30" s="95"/>
      <c r="K30" s="95"/>
      <c r="L30" s="95"/>
      <c r="M30" s="96"/>
      <c r="N30" s="9"/>
      <c r="O30" s="9"/>
      <c r="P30" s="9"/>
    </row>
    <row r="31" spans="1:16" x14ac:dyDescent="0.25">
      <c r="A31" s="109" t="s">
        <v>99</v>
      </c>
      <c r="B31" s="193"/>
      <c r="C31" s="193"/>
      <c r="H31" s="95"/>
      <c r="I31" s="95"/>
      <c r="J31" s="95"/>
      <c r="K31" s="95"/>
      <c r="L31" s="95"/>
      <c r="M31" s="96"/>
      <c r="N31" s="9"/>
      <c r="O31" s="9"/>
      <c r="P31" s="9"/>
    </row>
    <row r="32" spans="1:16" x14ac:dyDescent="0.25">
      <c r="A32" s="109" t="s">
        <v>100</v>
      </c>
      <c r="B32" s="242"/>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c r="D39" s="446">
        <f>+C39+C40</f>
        <v>0</v>
      </c>
      <c r="H39" s="95">
        <f>9/30</f>
        <v>0.3</v>
      </c>
      <c r="I39" s="95"/>
      <c r="J39" s="95"/>
      <c r="K39" s="95"/>
      <c r="L39" s="95"/>
      <c r="M39" s="96"/>
      <c r="N39" s="9"/>
      <c r="O39" s="9"/>
      <c r="P39" s="9"/>
    </row>
    <row r="40" spans="1:16" ht="122.25" customHeight="1" x14ac:dyDescent="0.25">
      <c r="A40" s="93" t="s">
        <v>103</v>
      </c>
      <c r="B40" s="94">
        <v>60</v>
      </c>
      <c r="C40" s="193"/>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45" x14ac:dyDescent="0.25">
      <c r="A48" s="50" t="s">
        <v>1269</v>
      </c>
      <c r="B48" s="103"/>
      <c r="C48" s="102" t="s">
        <v>1270</v>
      </c>
      <c r="D48" s="97"/>
      <c r="E48" s="98" t="s">
        <v>96</v>
      </c>
      <c r="F48" s="98"/>
      <c r="G48" s="105">
        <v>41100</v>
      </c>
      <c r="H48" s="105">
        <v>41273</v>
      </c>
      <c r="I48" s="99" t="s">
        <v>96</v>
      </c>
      <c r="J48" s="155"/>
      <c r="K48" s="155">
        <v>5.26</v>
      </c>
      <c r="L48" s="124"/>
      <c r="M48" s="90"/>
      <c r="N48" s="27"/>
      <c r="O48" s="27"/>
      <c r="P48" s="116" t="s">
        <v>1271</v>
      </c>
    </row>
    <row r="49" spans="1:16" ht="45" x14ac:dyDescent="0.25">
      <c r="A49" s="50" t="s">
        <v>1269</v>
      </c>
      <c r="B49" s="103"/>
      <c r="C49" s="102" t="s">
        <v>1270</v>
      </c>
      <c r="D49" s="155"/>
      <c r="E49" s="98" t="s">
        <v>96</v>
      </c>
      <c r="F49" s="98"/>
      <c r="G49" s="105">
        <v>41279</v>
      </c>
      <c r="H49" s="105">
        <v>41426</v>
      </c>
      <c r="I49" s="99" t="s">
        <v>96</v>
      </c>
      <c r="J49" s="155"/>
      <c r="K49" s="155">
        <v>4.3</v>
      </c>
      <c r="L49" s="124"/>
      <c r="M49" s="90"/>
      <c r="N49" s="27"/>
      <c r="O49" s="27"/>
      <c r="P49" s="116" t="s">
        <v>1271</v>
      </c>
    </row>
    <row r="50" spans="1:16" x14ac:dyDescent="0.25">
      <c r="A50" s="50"/>
      <c r="B50" s="103"/>
      <c r="C50" s="102"/>
      <c r="D50" s="97"/>
      <c r="E50" s="98"/>
      <c r="F50" s="98"/>
      <c r="G50" s="105"/>
      <c r="H50" s="105"/>
      <c r="I50" s="99"/>
      <c r="J50" s="155"/>
      <c r="K50" s="155"/>
      <c r="L50" s="124"/>
      <c r="M50" s="90"/>
      <c r="N50" s="27"/>
      <c r="O50" s="27"/>
      <c r="P50" s="116"/>
    </row>
    <row r="51" spans="1:16" x14ac:dyDescent="0.25">
      <c r="A51" s="50"/>
      <c r="B51" s="103"/>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0</v>
      </c>
      <c r="K56" s="104">
        <f t="shared" si="0"/>
        <v>9.5599999999999987</v>
      </c>
      <c r="L56" s="114">
        <f t="shared" si="0"/>
        <v>0</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0</v>
      </c>
      <c r="C60" s="200"/>
      <c r="D60" s="200" t="s">
        <v>165</v>
      </c>
      <c r="E60" s="32"/>
      <c r="F60" s="32"/>
      <c r="G60" s="32"/>
      <c r="H60" s="32"/>
      <c r="I60" s="32"/>
      <c r="J60" s="32"/>
      <c r="K60" s="32"/>
      <c r="L60" s="32"/>
      <c r="M60" s="30"/>
      <c r="N60" s="30"/>
      <c r="O60" s="30"/>
      <c r="P60" s="30"/>
    </row>
    <row r="61" spans="1:16" x14ac:dyDescent="0.25">
      <c r="A61" s="59" t="s">
        <v>25</v>
      </c>
      <c r="B61" s="60">
        <f>+L56</f>
        <v>0</v>
      </c>
      <c r="C61" s="200"/>
      <c r="D61" s="200" t="s">
        <v>165</v>
      </c>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x14ac:dyDescent="0.25">
      <c r="A68" s="243" t="s">
        <v>201</v>
      </c>
      <c r="B68" s="273" t="s">
        <v>992</v>
      </c>
      <c r="C68" s="144" t="s">
        <v>1272</v>
      </c>
      <c r="D68" s="4">
        <v>436</v>
      </c>
      <c r="E68" s="201"/>
      <c r="F68" s="4"/>
      <c r="G68" s="4"/>
      <c r="H68" s="193" t="s">
        <v>96</v>
      </c>
      <c r="I68" s="193" t="s">
        <v>95</v>
      </c>
      <c r="J68" s="193" t="s">
        <v>95</v>
      </c>
      <c r="K68" s="193" t="s">
        <v>95</v>
      </c>
      <c r="L68" s="193" t="s">
        <v>95</v>
      </c>
      <c r="M68" s="193"/>
      <c r="N68" s="457"/>
      <c r="O68" s="458"/>
      <c r="P68" s="193" t="s">
        <v>96</v>
      </c>
    </row>
    <row r="69" spans="1:16" x14ac:dyDescent="0.25">
      <c r="A69" s="3"/>
      <c r="B69" s="191"/>
      <c r="C69" s="5"/>
      <c r="D69" s="5"/>
      <c r="E69" s="4"/>
      <c r="F69" s="4"/>
      <c r="G69" s="4"/>
      <c r="H69" s="85"/>
      <c r="I69" s="85"/>
      <c r="J69" s="109"/>
      <c r="K69" s="109"/>
      <c r="L69" s="109"/>
      <c r="M69" s="109"/>
      <c r="N69" s="457"/>
      <c r="O69" s="458"/>
      <c r="P69" s="109"/>
    </row>
    <row r="70" spans="1:16" x14ac:dyDescent="0.25">
      <c r="A70" s="3"/>
      <c r="B70" s="3"/>
      <c r="C70" s="5"/>
      <c r="D70" s="5"/>
      <c r="E70" s="4"/>
      <c r="F70" s="4"/>
      <c r="G70" s="4"/>
      <c r="H70" s="85"/>
      <c r="I70" s="85"/>
      <c r="J70" s="109"/>
      <c r="K70" s="109"/>
      <c r="L70" s="109"/>
      <c r="M70" s="109"/>
      <c r="N70" s="457"/>
      <c r="O70" s="458"/>
      <c r="P70" s="109"/>
    </row>
    <row r="71" spans="1:16" x14ac:dyDescent="0.25">
      <c r="A71" s="3"/>
      <c r="B71" s="3"/>
      <c r="C71" s="5"/>
      <c r="D71" s="5"/>
      <c r="E71" s="4"/>
      <c r="F71" s="4"/>
      <c r="G71" s="4"/>
      <c r="H71" s="85"/>
      <c r="I71" s="85"/>
      <c r="J71" s="109"/>
      <c r="K71" s="109"/>
      <c r="L71" s="109"/>
      <c r="M71" s="109"/>
      <c r="N71" s="457"/>
      <c r="O71" s="458"/>
      <c r="P71" s="109"/>
    </row>
    <row r="72" spans="1:16" x14ac:dyDescent="0.25">
      <c r="A72" s="3"/>
      <c r="B72" s="3"/>
      <c r="C72" s="5"/>
      <c r="D72" s="5"/>
      <c r="E72" s="4"/>
      <c r="F72" s="4"/>
      <c r="G72" s="4"/>
      <c r="H72" s="85"/>
      <c r="I72" s="85"/>
      <c r="J72" s="109"/>
      <c r="K72" s="109"/>
      <c r="L72" s="109"/>
      <c r="M72" s="109"/>
      <c r="N72" s="457"/>
      <c r="O72" s="458"/>
      <c r="P72" s="109"/>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129" customHeight="1" x14ac:dyDescent="0.25">
      <c r="A86" s="190" t="s">
        <v>160</v>
      </c>
      <c r="B86" s="190" t="s">
        <v>679</v>
      </c>
      <c r="C86" s="274" t="s">
        <v>1273</v>
      </c>
      <c r="D86" s="69">
        <v>1082924647</v>
      </c>
      <c r="E86" s="190" t="s">
        <v>1274</v>
      </c>
      <c r="F86" s="190" t="s">
        <v>1275</v>
      </c>
      <c r="G86" s="138">
        <v>41628</v>
      </c>
      <c r="H86" s="5"/>
      <c r="I86" s="1"/>
      <c r="J86" s="86"/>
      <c r="K86" s="85"/>
      <c r="L86" s="109" t="s">
        <v>96</v>
      </c>
      <c r="M86" s="109" t="s">
        <v>96</v>
      </c>
      <c r="N86" s="109" t="s">
        <v>95</v>
      </c>
      <c r="O86" s="501" t="s">
        <v>1276</v>
      </c>
      <c r="P86" s="502"/>
    </row>
    <row r="87" spans="1:16" ht="83.25" customHeight="1" x14ac:dyDescent="0.25">
      <c r="A87" s="190" t="s">
        <v>160</v>
      </c>
      <c r="B87" s="190" t="s">
        <v>679</v>
      </c>
      <c r="C87" s="3" t="s">
        <v>1277</v>
      </c>
      <c r="D87" s="3">
        <v>1082889896</v>
      </c>
      <c r="E87" s="3" t="s">
        <v>363</v>
      </c>
      <c r="F87" s="190" t="s">
        <v>1252</v>
      </c>
      <c r="G87" s="125">
        <v>41033</v>
      </c>
      <c r="H87" s="5">
        <v>131850</v>
      </c>
      <c r="I87" s="190" t="s">
        <v>1252</v>
      </c>
      <c r="J87" s="86" t="s">
        <v>1278</v>
      </c>
      <c r="K87" s="190" t="s">
        <v>1279</v>
      </c>
      <c r="L87" s="109" t="s">
        <v>96</v>
      </c>
      <c r="M87" s="109" t="s">
        <v>95</v>
      </c>
      <c r="N87" s="109" t="s">
        <v>95</v>
      </c>
      <c r="O87" s="457"/>
      <c r="P87" s="458"/>
    </row>
    <row r="88" spans="1:16" ht="60" x14ac:dyDescent="0.25">
      <c r="A88" s="190" t="s">
        <v>220</v>
      </c>
      <c r="B88" s="190" t="s">
        <v>679</v>
      </c>
      <c r="C88" s="3" t="s">
        <v>1280</v>
      </c>
      <c r="D88" s="3">
        <v>57434109</v>
      </c>
      <c r="E88" s="190" t="s">
        <v>1281</v>
      </c>
      <c r="F88" s="190" t="s">
        <v>891</v>
      </c>
      <c r="G88" s="125">
        <v>39073</v>
      </c>
      <c r="H88" s="5">
        <v>128988</v>
      </c>
      <c r="I88" s="190" t="s">
        <v>1252</v>
      </c>
      <c r="J88" s="86" t="s">
        <v>1282</v>
      </c>
      <c r="K88" s="190" t="s">
        <v>1283</v>
      </c>
      <c r="L88" s="109" t="s">
        <v>96</v>
      </c>
      <c r="M88" s="109" t="s">
        <v>95</v>
      </c>
      <c r="N88" s="109" t="s">
        <v>95</v>
      </c>
      <c r="O88" s="463"/>
      <c r="P88" s="463"/>
    </row>
    <row r="89" spans="1:16" ht="90" x14ac:dyDescent="0.25">
      <c r="A89" s="190" t="s">
        <v>220</v>
      </c>
      <c r="B89" s="190" t="s">
        <v>679</v>
      </c>
      <c r="C89" s="274" t="s">
        <v>1284</v>
      </c>
      <c r="D89" s="3">
        <v>1082923385</v>
      </c>
      <c r="E89" s="190" t="s">
        <v>363</v>
      </c>
      <c r="F89" s="190" t="s">
        <v>1252</v>
      </c>
      <c r="G89" s="125">
        <v>41173</v>
      </c>
      <c r="H89" s="5">
        <v>138157</v>
      </c>
      <c r="I89" s="190" t="s">
        <v>1285</v>
      </c>
      <c r="J89" s="86" t="s">
        <v>1286</v>
      </c>
      <c r="K89" s="190" t="s">
        <v>1287</v>
      </c>
      <c r="L89" s="109" t="s">
        <v>96</v>
      </c>
      <c r="M89" s="109" t="s">
        <v>95</v>
      </c>
      <c r="N89" s="109" t="s">
        <v>95</v>
      </c>
      <c r="O89" s="463"/>
      <c r="P89" s="463"/>
    </row>
    <row r="90" spans="1:16" ht="78.75" customHeight="1" x14ac:dyDescent="0.25">
      <c r="A90" s="190" t="s">
        <v>220</v>
      </c>
      <c r="B90" s="190" t="s">
        <v>679</v>
      </c>
      <c r="C90" s="274" t="s">
        <v>1288</v>
      </c>
      <c r="D90" s="3">
        <v>36727416</v>
      </c>
      <c r="E90" s="190" t="s">
        <v>363</v>
      </c>
      <c r="F90" s="190" t="s">
        <v>891</v>
      </c>
      <c r="G90" s="125">
        <v>39073</v>
      </c>
      <c r="H90" s="5">
        <v>127670</v>
      </c>
      <c r="I90" s="190" t="s">
        <v>1289</v>
      </c>
      <c r="J90" s="86" t="s">
        <v>1290</v>
      </c>
      <c r="K90" s="190" t="s">
        <v>192</v>
      </c>
      <c r="L90" s="109" t="s">
        <v>96</v>
      </c>
      <c r="M90" s="109" t="s">
        <v>96</v>
      </c>
      <c r="N90" s="109" t="s">
        <v>95</v>
      </c>
      <c r="O90" s="461" t="s">
        <v>1291</v>
      </c>
      <c r="P90" s="462"/>
    </row>
    <row r="91" spans="1:16" ht="15.75" thickBot="1" x14ac:dyDescent="0.3">
      <c r="A91" s="9"/>
      <c r="B91" s="9"/>
      <c r="C91" s="9"/>
      <c r="D91" s="9"/>
      <c r="E91" s="9"/>
      <c r="F91" s="9"/>
      <c r="G91" s="9"/>
      <c r="H91" s="9"/>
      <c r="I91" s="9"/>
      <c r="J91" s="9"/>
      <c r="K91" s="9"/>
      <c r="L91" s="9"/>
      <c r="M91" s="9"/>
      <c r="N91" s="9"/>
      <c r="O91" s="9"/>
      <c r="P91" s="9"/>
    </row>
    <row r="92" spans="1:16" ht="27" thickBot="1" x14ac:dyDescent="0.3">
      <c r="A92" s="449" t="s">
        <v>44</v>
      </c>
      <c r="B92" s="450"/>
      <c r="C92" s="450"/>
      <c r="D92" s="450"/>
      <c r="E92" s="450"/>
      <c r="F92" s="450"/>
      <c r="G92" s="450"/>
      <c r="H92" s="450"/>
      <c r="I92" s="450"/>
      <c r="J92" s="450"/>
      <c r="K92" s="450"/>
      <c r="L92" s="450"/>
      <c r="M92" s="451"/>
      <c r="N92" s="9"/>
      <c r="O92" s="9"/>
      <c r="P92" s="9"/>
    </row>
    <row r="93" spans="1:16" x14ac:dyDescent="0.25">
      <c r="A93" s="9"/>
      <c r="B93" s="9"/>
      <c r="C93" s="9"/>
      <c r="D93" s="9"/>
      <c r="E93" s="9"/>
      <c r="F93" s="9"/>
      <c r="G93" s="9"/>
      <c r="H93" s="9"/>
      <c r="I93" s="9"/>
      <c r="J93" s="9"/>
      <c r="K93" s="9"/>
      <c r="L93" s="9"/>
      <c r="M93" s="9"/>
      <c r="N93" s="9"/>
      <c r="O93" s="9"/>
      <c r="P93" s="9"/>
    </row>
    <row r="94" spans="1:16" x14ac:dyDescent="0.25">
      <c r="A94" s="9"/>
      <c r="B94" s="9"/>
      <c r="C94" s="9"/>
      <c r="D94" s="9"/>
      <c r="E94" s="9"/>
      <c r="F94" s="9"/>
      <c r="G94" s="9"/>
      <c r="H94" s="9"/>
      <c r="I94" s="9"/>
      <c r="J94" s="9"/>
      <c r="K94" s="9"/>
      <c r="L94" s="9"/>
      <c r="M94" s="9"/>
      <c r="N94" s="9"/>
      <c r="O94" s="9"/>
      <c r="P94" s="9"/>
    </row>
    <row r="95" spans="1:16" ht="30" x14ac:dyDescent="0.25">
      <c r="A95" s="68" t="s">
        <v>33</v>
      </c>
      <c r="B95" s="68" t="s">
        <v>45</v>
      </c>
      <c r="C95" s="452" t="s">
        <v>3</v>
      </c>
      <c r="D95" s="454"/>
      <c r="E95" s="9"/>
      <c r="F95" s="9"/>
      <c r="G95" s="9"/>
      <c r="H95" s="9"/>
      <c r="I95" s="9"/>
      <c r="J95" s="9"/>
      <c r="K95" s="9"/>
      <c r="L95" s="9"/>
      <c r="M95" s="9"/>
      <c r="N95" s="9"/>
      <c r="O95" s="9"/>
      <c r="P95" s="9"/>
    </row>
    <row r="96" spans="1:16" ht="30" x14ac:dyDescent="0.25">
      <c r="A96" s="69" t="s">
        <v>85</v>
      </c>
      <c r="B96" s="109" t="s">
        <v>95</v>
      </c>
      <c r="C96" s="463"/>
      <c r="D96" s="463"/>
      <c r="E96" s="9"/>
      <c r="F96" s="9"/>
      <c r="G96" s="9"/>
      <c r="H96" s="9"/>
      <c r="I96" s="9"/>
      <c r="J96" s="9"/>
      <c r="K96" s="9"/>
      <c r="L96" s="9"/>
      <c r="M96" s="9"/>
      <c r="N96" s="9"/>
      <c r="O96" s="9"/>
      <c r="P96" s="9"/>
    </row>
    <row r="97" spans="1:16" x14ac:dyDescent="0.25">
      <c r="A97" s="9"/>
      <c r="B97" s="9"/>
      <c r="C97" s="9"/>
      <c r="D97" s="9"/>
      <c r="E97" s="9"/>
      <c r="F97" s="9"/>
      <c r="G97" s="9"/>
      <c r="H97" s="9"/>
      <c r="I97" s="9"/>
      <c r="J97" s="9"/>
      <c r="K97" s="9"/>
      <c r="L97" s="9"/>
      <c r="M97" s="9"/>
      <c r="N97" s="9"/>
      <c r="O97" s="9"/>
      <c r="P97" s="9"/>
    </row>
    <row r="98" spans="1:16" x14ac:dyDescent="0.25">
      <c r="A98" s="9"/>
      <c r="B98" s="9"/>
      <c r="C98" s="9"/>
      <c r="D98" s="9"/>
      <c r="E98" s="9"/>
      <c r="F98" s="9"/>
      <c r="G98" s="9"/>
      <c r="H98" s="9"/>
      <c r="I98" s="9"/>
      <c r="J98" s="9"/>
      <c r="K98" s="9"/>
      <c r="L98" s="9"/>
      <c r="M98" s="9"/>
      <c r="N98" s="9"/>
      <c r="O98" s="9"/>
      <c r="P98" s="9"/>
    </row>
    <row r="99" spans="1:16" ht="26.25" x14ac:dyDescent="0.25">
      <c r="A99" s="437" t="s">
        <v>62</v>
      </c>
      <c r="B99" s="438"/>
      <c r="C99" s="438"/>
      <c r="D99" s="438"/>
      <c r="E99" s="438"/>
      <c r="F99" s="438"/>
      <c r="G99" s="438"/>
      <c r="H99" s="438"/>
      <c r="I99" s="438"/>
      <c r="J99" s="438"/>
      <c r="K99" s="438"/>
      <c r="L99" s="438"/>
      <c r="M99" s="438"/>
      <c r="N99" s="438"/>
      <c r="O99" s="438"/>
      <c r="P99" s="9"/>
    </row>
    <row r="100" spans="1:16" x14ac:dyDescent="0.25">
      <c r="A100" s="9"/>
      <c r="B100" s="9"/>
      <c r="C100" s="9"/>
      <c r="D100" s="9"/>
      <c r="E100" s="9"/>
      <c r="F100" s="9"/>
      <c r="G100" s="9"/>
      <c r="H100" s="9"/>
      <c r="I100" s="9"/>
      <c r="J100" s="9"/>
      <c r="K100" s="9"/>
      <c r="L100" s="9"/>
      <c r="M100" s="9"/>
      <c r="N100" s="9"/>
      <c r="O100" s="9"/>
      <c r="P100" s="9"/>
    </row>
    <row r="101" spans="1:16" ht="15.75" thickBot="1" x14ac:dyDescent="0.3">
      <c r="A101" s="9"/>
      <c r="B101" s="9"/>
      <c r="C101" s="9"/>
      <c r="D101" s="9"/>
      <c r="E101" s="9"/>
      <c r="F101" s="9"/>
      <c r="G101" s="9"/>
      <c r="H101" s="9"/>
      <c r="I101" s="9"/>
      <c r="J101" s="9"/>
      <c r="K101" s="9"/>
      <c r="L101" s="9"/>
      <c r="M101" s="9"/>
      <c r="N101" s="9"/>
      <c r="O101" s="9"/>
      <c r="P101" s="9"/>
    </row>
    <row r="102" spans="1:16" ht="27" thickBot="1" x14ac:dyDescent="0.3">
      <c r="A102" s="449" t="s">
        <v>52</v>
      </c>
      <c r="B102" s="450"/>
      <c r="C102" s="450"/>
      <c r="D102" s="450"/>
      <c r="E102" s="450"/>
      <c r="F102" s="450"/>
      <c r="G102" s="450"/>
      <c r="H102" s="450"/>
      <c r="I102" s="450"/>
      <c r="J102" s="450"/>
      <c r="K102" s="450"/>
      <c r="L102" s="450"/>
      <c r="M102" s="451"/>
      <c r="N102" s="9"/>
      <c r="O102" s="9"/>
      <c r="P102" s="9"/>
    </row>
    <row r="103" spans="1:16" x14ac:dyDescent="0.25">
      <c r="A103" s="9"/>
      <c r="B103" s="9"/>
      <c r="C103" s="9"/>
      <c r="D103" s="9"/>
      <c r="E103" s="9"/>
      <c r="F103" s="9"/>
      <c r="G103" s="9"/>
      <c r="H103" s="9"/>
      <c r="I103" s="9"/>
      <c r="J103" s="9"/>
      <c r="K103" s="9"/>
      <c r="L103" s="9"/>
      <c r="M103" s="9"/>
      <c r="N103" s="9"/>
      <c r="O103" s="9"/>
      <c r="P103" s="9"/>
    </row>
    <row r="104" spans="1:16" ht="15.75" thickBot="1" x14ac:dyDescent="0.3">
      <c r="A104" s="9"/>
      <c r="B104" s="9"/>
      <c r="C104" s="9"/>
      <c r="D104" s="9"/>
      <c r="E104" s="9"/>
      <c r="F104" s="9"/>
      <c r="G104" s="9"/>
      <c r="H104" s="9"/>
      <c r="I104" s="9"/>
      <c r="J104" s="9"/>
      <c r="K104" s="9"/>
      <c r="L104" s="65"/>
      <c r="M104" s="65"/>
      <c r="N104" s="9"/>
      <c r="O104" s="9"/>
      <c r="P104" s="9"/>
    </row>
    <row r="105" spans="1:16" ht="90" x14ac:dyDescent="0.25">
      <c r="A105" s="106" t="s">
        <v>104</v>
      </c>
      <c r="B105" s="106" t="s">
        <v>105</v>
      </c>
      <c r="C105" s="106" t="s">
        <v>106</v>
      </c>
      <c r="D105" s="106" t="s">
        <v>43</v>
      </c>
      <c r="E105" s="106" t="s">
        <v>22</v>
      </c>
      <c r="F105" s="106" t="s">
        <v>65</v>
      </c>
      <c r="G105" s="106" t="s">
        <v>17</v>
      </c>
      <c r="H105" s="106" t="s">
        <v>10</v>
      </c>
      <c r="I105" s="106" t="s">
        <v>31</v>
      </c>
      <c r="J105" s="106" t="s">
        <v>59</v>
      </c>
      <c r="K105" s="106" t="s">
        <v>20</v>
      </c>
      <c r="L105" s="91" t="s">
        <v>26</v>
      </c>
      <c r="M105" s="106" t="s">
        <v>107</v>
      </c>
      <c r="N105" s="106" t="s">
        <v>36</v>
      </c>
      <c r="O105" s="107" t="s">
        <v>11</v>
      </c>
      <c r="P105" s="107" t="s">
        <v>19</v>
      </c>
    </row>
    <row r="106" spans="1:16" x14ac:dyDescent="0.25">
      <c r="A106" s="50"/>
      <c r="B106" s="103"/>
      <c r="C106" s="102"/>
      <c r="D106" s="97"/>
      <c r="E106" s="98"/>
      <c r="F106" s="98"/>
      <c r="G106" s="105"/>
      <c r="H106" s="105"/>
      <c r="I106" s="99"/>
      <c r="J106" s="155"/>
      <c r="K106" s="155"/>
      <c r="L106" s="124"/>
      <c r="M106" s="90"/>
      <c r="N106" s="27"/>
      <c r="O106" s="27"/>
      <c r="P106" s="116"/>
    </row>
    <row r="107" spans="1:16" x14ac:dyDescent="0.25">
      <c r="A107" s="50"/>
      <c r="B107" s="98"/>
      <c r="C107" s="102"/>
      <c r="D107" s="97"/>
      <c r="E107" s="98"/>
      <c r="F107" s="98"/>
      <c r="G107" s="105"/>
      <c r="H107" s="105"/>
      <c r="I107" s="99"/>
      <c r="J107" s="90"/>
      <c r="K107" s="155"/>
      <c r="L107" s="124"/>
      <c r="M107" s="90"/>
      <c r="N107" s="27"/>
      <c r="O107" s="27"/>
      <c r="P107" s="116"/>
    </row>
    <row r="108" spans="1:16" x14ac:dyDescent="0.25">
      <c r="A108" s="50"/>
      <c r="B108" s="98"/>
      <c r="C108" s="102"/>
      <c r="D108" s="97"/>
      <c r="E108" s="98"/>
      <c r="F108" s="98"/>
      <c r="G108" s="105"/>
      <c r="H108" s="105"/>
      <c r="I108" s="99"/>
      <c r="J108" s="90"/>
      <c r="K108" s="99"/>
      <c r="L108" s="124"/>
      <c r="M108" s="90"/>
      <c r="N108" s="27"/>
      <c r="O108" s="27"/>
      <c r="P108" s="116"/>
    </row>
    <row r="109" spans="1:16" x14ac:dyDescent="0.25">
      <c r="A109" s="102"/>
      <c r="B109" s="103"/>
      <c r="C109" s="102"/>
      <c r="D109" s="97"/>
      <c r="E109" s="98"/>
      <c r="F109" s="98"/>
      <c r="G109" s="98"/>
      <c r="H109" s="99"/>
      <c r="I109" s="99"/>
      <c r="J109" s="99"/>
      <c r="K109" s="99"/>
      <c r="L109" s="90"/>
      <c r="M109" s="90"/>
      <c r="N109" s="27"/>
      <c r="O109" s="27"/>
      <c r="P109" s="116"/>
    </row>
    <row r="110" spans="1:16" x14ac:dyDescent="0.25">
      <c r="A110" s="102"/>
      <c r="B110" s="103"/>
      <c r="C110" s="102"/>
      <c r="D110" s="97"/>
      <c r="E110" s="98"/>
      <c r="F110" s="98"/>
      <c r="G110" s="98"/>
      <c r="H110" s="99"/>
      <c r="I110" s="99"/>
      <c r="J110" s="99"/>
      <c r="K110" s="99"/>
      <c r="L110" s="90"/>
      <c r="M110" s="90"/>
      <c r="N110" s="27"/>
      <c r="O110" s="27"/>
      <c r="P110" s="116"/>
    </row>
    <row r="111" spans="1:16" x14ac:dyDescent="0.25">
      <c r="A111" s="102"/>
      <c r="B111" s="103"/>
      <c r="C111" s="102"/>
      <c r="D111" s="97"/>
      <c r="E111" s="98"/>
      <c r="F111" s="98"/>
      <c r="G111" s="98"/>
      <c r="H111" s="99"/>
      <c r="I111" s="99"/>
      <c r="J111" s="99"/>
      <c r="K111" s="99"/>
      <c r="L111" s="90"/>
      <c r="M111" s="90"/>
      <c r="N111" s="27"/>
      <c r="O111" s="27"/>
      <c r="P111" s="116"/>
    </row>
    <row r="112" spans="1:16" x14ac:dyDescent="0.25">
      <c r="A112" s="102"/>
      <c r="B112" s="103"/>
      <c r="C112" s="102"/>
      <c r="D112" s="97"/>
      <c r="E112" s="98"/>
      <c r="F112" s="98"/>
      <c r="G112" s="98"/>
      <c r="H112" s="99"/>
      <c r="I112" s="99"/>
      <c r="J112" s="99"/>
      <c r="K112" s="99"/>
      <c r="L112" s="90"/>
      <c r="M112" s="90"/>
      <c r="N112" s="27"/>
      <c r="O112" s="27"/>
      <c r="P112" s="116"/>
    </row>
    <row r="113" spans="1:16" x14ac:dyDescent="0.25">
      <c r="A113" s="102"/>
      <c r="B113" s="103"/>
      <c r="C113" s="102"/>
      <c r="D113" s="97"/>
      <c r="E113" s="98"/>
      <c r="F113" s="98"/>
      <c r="G113" s="98"/>
      <c r="H113" s="99"/>
      <c r="I113" s="99"/>
      <c r="J113" s="99"/>
      <c r="K113" s="99"/>
      <c r="L113" s="90"/>
      <c r="M113" s="90"/>
      <c r="N113" s="27"/>
      <c r="O113" s="27"/>
      <c r="P113" s="116"/>
    </row>
    <row r="114" spans="1:16" x14ac:dyDescent="0.25">
      <c r="A114" s="50" t="s">
        <v>16</v>
      </c>
      <c r="B114" s="103"/>
      <c r="C114" s="102"/>
      <c r="D114" s="97"/>
      <c r="E114" s="98"/>
      <c r="F114" s="98"/>
      <c r="G114" s="98"/>
      <c r="H114" s="99"/>
      <c r="I114" s="99"/>
      <c r="J114" s="104">
        <f t="shared" ref="J114:M114" si="1">SUM(J106:J113)</f>
        <v>0</v>
      </c>
      <c r="K114" s="104">
        <f t="shared" si="1"/>
        <v>0</v>
      </c>
      <c r="L114" s="114">
        <f t="shared" si="1"/>
        <v>0</v>
      </c>
      <c r="M114" s="104">
        <f t="shared" si="1"/>
        <v>0</v>
      </c>
      <c r="N114" s="27"/>
      <c r="O114" s="27"/>
      <c r="P114" s="117"/>
    </row>
    <row r="115" spans="1:16" x14ac:dyDescent="0.25">
      <c r="A115" s="30"/>
      <c r="B115" s="30"/>
      <c r="C115" s="30"/>
      <c r="D115" s="31"/>
      <c r="E115" s="30"/>
      <c r="F115" s="30"/>
      <c r="G115" s="30"/>
      <c r="H115" s="30"/>
      <c r="I115" s="30"/>
      <c r="J115" s="30"/>
      <c r="K115" s="30"/>
      <c r="L115" s="30"/>
      <c r="M115" s="30"/>
      <c r="N115" s="30"/>
      <c r="O115" s="30"/>
      <c r="P115" s="9"/>
    </row>
    <row r="116" spans="1:16" ht="18.75" x14ac:dyDescent="0.25">
      <c r="A116" s="59" t="s">
        <v>32</v>
      </c>
      <c r="B116" s="73">
        <f>+J114</f>
        <v>0</v>
      </c>
      <c r="C116" s="9"/>
      <c r="D116" s="9"/>
      <c r="E116" s="9"/>
      <c r="F116" s="9"/>
      <c r="G116" s="32"/>
      <c r="H116" s="32"/>
      <c r="I116" s="32"/>
      <c r="J116" s="32"/>
      <c r="K116" s="32"/>
      <c r="L116" s="32"/>
      <c r="M116" s="30"/>
      <c r="N116" s="30"/>
      <c r="O116" s="30"/>
      <c r="P116" s="9"/>
    </row>
    <row r="117" spans="1:16" x14ac:dyDescent="0.25">
      <c r="A117" s="9"/>
      <c r="B117" s="9"/>
      <c r="C117" s="9"/>
      <c r="D117" s="9"/>
      <c r="E117" s="9"/>
      <c r="F117" s="9"/>
      <c r="G117" s="9"/>
      <c r="H117" s="9"/>
      <c r="I117" s="9"/>
      <c r="J117" s="9"/>
      <c r="K117" s="9"/>
      <c r="L117" s="9"/>
      <c r="M117" s="9"/>
      <c r="N117" s="9"/>
      <c r="O117" s="9"/>
      <c r="P117" s="9"/>
    </row>
    <row r="118" spans="1:16" ht="15.75" thickBot="1" x14ac:dyDescent="0.3">
      <c r="A118" s="9"/>
      <c r="B118" s="9"/>
      <c r="C118" s="9"/>
      <c r="D118" s="9"/>
      <c r="E118" s="9"/>
      <c r="F118" s="9"/>
      <c r="G118" s="9"/>
      <c r="H118" s="9"/>
      <c r="I118" s="9"/>
      <c r="J118" s="9"/>
      <c r="K118" s="9"/>
      <c r="L118" s="9"/>
      <c r="M118" s="9"/>
      <c r="N118" s="9"/>
      <c r="O118" s="9"/>
      <c r="P118" s="9"/>
    </row>
    <row r="119" spans="1:16" ht="30.75" thickBot="1" x14ac:dyDescent="0.3">
      <c r="A119" s="76" t="s">
        <v>47</v>
      </c>
      <c r="B119" s="77" t="s">
        <v>48</v>
      </c>
      <c r="C119" s="76" t="s">
        <v>49</v>
      </c>
      <c r="D119" s="77" t="s">
        <v>53</v>
      </c>
      <c r="E119" s="9"/>
      <c r="F119" s="9"/>
      <c r="G119" s="9"/>
      <c r="H119" s="9"/>
      <c r="I119" s="9"/>
      <c r="J119" s="9"/>
      <c r="K119" s="9"/>
      <c r="L119" s="9"/>
      <c r="M119" s="9"/>
      <c r="N119" s="9"/>
      <c r="O119" s="9"/>
      <c r="P119" s="9"/>
    </row>
    <row r="120" spans="1:16" x14ac:dyDescent="0.25">
      <c r="A120" s="67" t="s">
        <v>86</v>
      </c>
      <c r="B120" s="70">
        <v>20</v>
      </c>
      <c r="C120" s="70"/>
      <c r="D120" s="467">
        <f>+C120+C121+C122</f>
        <v>0</v>
      </c>
      <c r="E120" s="9"/>
      <c r="F120" s="9"/>
      <c r="G120" s="9"/>
      <c r="H120" s="9"/>
      <c r="I120" s="9"/>
      <c r="J120" s="9"/>
      <c r="K120" s="9"/>
      <c r="L120" s="9"/>
      <c r="M120" s="9"/>
      <c r="N120" s="9"/>
      <c r="O120" s="9"/>
      <c r="P120" s="9"/>
    </row>
    <row r="121" spans="1:16" x14ac:dyDescent="0.25">
      <c r="A121" s="67" t="s">
        <v>87</v>
      </c>
      <c r="B121" s="200">
        <v>30</v>
      </c>
      <c r="C121" s="193"/>
      <c r="D121" s="468"/>
      <c r="E121" s="9"/>
      <c r="F121" s="9"/>
      <c r="G121" s="9"/>
      <c r="H121" s="9"/>
      <c r="I121" s="9"/>
      <c r="J121" s="9"/>
      <c r="K121" s="9"/>
      <c r="L121" s="9"/>
      <c r="M121" s="9"/>
      <c r="N121" s="9"/>
      <c r="O121" s="9"/>
      <c r="P121" s="9"/>
    </row>
    <row r="122" spans="1:16" ht="15.75" thickBot="1" x14ac:dyDescent="0.3">
      <c r="A122" s="67" t="s">
        <v>88</v>
      </c>
      <c r="B122" s="72">
        <v>40</v>
      </c>
      <c r="C122" s="72"/>
      <c r="D122" s="469"/>
      <c r="E122" s="9"/>
      <c r="F122" s="9"/>
      <c r="G122" s="9"/>
      <c r="H122" s="9"/>
      <c r="I122" s="9"/>
      <c r="J122" s="9"/>
      <c r="K122" s="9"/>
      <c r="L122" s="9"/>
      <c r="M122" s="9"/>
      <c r="N122" s="9"/>
      <c r="O122" s="9"/>
      <c r="P122" s="9"/>
    </row>
    <row r="123" spans="1:16" x14ac:dyDescent="0.25">
      <c r="A123" s="9"/>
      <c r="B123" s="9"/>
      <c r="C123" s="9"/>
      <c r="D123" s="9"/>
      <c r="E123" s="9"/>
      <c r="F123" s="9"/>
      <c r="G123" s="9"/>
      <c r="H123" s="9"/>
      <c r="I123" s="9"/>
      <c r="J123" s="9"/>
      <c r="K123" s="9"/>
      <c r="L123" s="9"/>
      <c r="M123" s="9"/>
      <c r="N123" s="9"/>
      <c r="O123" s="9"/>
      <c r="P123" s="9"/>
    </row>
    <row r="124" spans="1:16" ht="15.75" thickBot="1" x14ac:dyDescent="0.3">
      <c r="A124" s="9"/>
      <c r="B124" s="9"/>
      <c r="C124" s="9"/>
      <c r="D124" s="9"/>
      <c r="E124" s="9"/>
      <c r="F124" s="9"/>
      <c r="G124" s="9"/>
      <c r="H124" s="9"/>
      <c r="I124" s="9"/>
      <c r="J124" s="9"/>
      <c r="K124" s="9"/>
      <c r="L124" s="9"/>
      <c r="M124" s="9"/>
      <c r="N124" s="9"/>
      <c r="O124" s="9"/>
      <c r="P124" s="9"/>
    </row>
    <row r="125" spans="1:16" ht="27" thickBot="1" x14ac:dyDescent="0.3">
      <c r="A125" s="449" t="s">
        <v>50</v>
      </c>
      <c r="B125" s="450"/>
      <c r="C125" s="450"/>
      <c r="D125" s="450"/>
      <c r="E125" s="450"/>
      <c r="F125" s="450"/>
      <c r="G125" s="450"/>
      <c r="H125" s="450"/>
      <c r="I125" s="450"/>
      <c r="J125" s="450"/>
      <c r="K125" s="450"/>
      <c r="L125" s="450"/>
      <c r="M125" s="451"/>
      <c r="N125" s="9"/>
      <c r="O125" s="9"/>
      <c r="P125" s="9"/>
    </row>
    <row r="126" spans="1:16" x14ac:dyDescent="0.25">
      <c r="A126" s="9"/>
      <c r="B126" s="9"/>
      <c r="C126" s="9"/>
      <c r="D126" s="9"/>
      <c r="E126" s="9"/>
      <c r="F126" s="9"/>
      <c r="G126" s="9"/>
      <c r="H126" s="9"/>
      <c r="I126" s="9"/>
      <c r="J126" s="9"/>
      <c r="K126" s="9"/>
      <c r="L126" s="9"/>
      <c r="M126" s="9"/>
      <c r="N126" s="9"/>
      <c r="O126" s="9"/>
      <c r="P126" s="9"/>
    </row>
    <row r="127" spans="1:16" ht="120" x14ac:dyDescent="0.25">
      <c r="A127" s="108" t="s">
        <v>0</v>
      </c>
      <c r="B127" s="108" t="s">
        <v>39</v>
      </c>
      <c r="C127" s="108" t="s">
        <v>40</v>
      </c>
      <c r="D127" s="108" t="s">
        <v>78</v>
      </c>
      <c r="E127" s="108" t="s">
        <v>80</v>
      </c>
      <c r="F127" s="108" t="s">
        <v>81</v>
      </c>
      <c r="G127" s="108" t="s">
        <v>82</v>
      </c>
      <c r="H127" s="108" t="s">
        <v>79</v>
      </c>
      <c r="I127" s="452" t="s">
        <v>83</v>
      </c>
      <c r="J127" s="453"/>
      <c r="K127" s="454"/>
      <c r="L127" s="108" t="s">
        <v>84</v>
      </c>
      <c r="M127" s="108" t="s">
        <v>41</v>
      </c>
      <c r="N127" s="108" t="s">
        <v>42</v>
      </c>
      <c r="O127" s="452" t="s">
        <v>3</v>
      </c>
      <c r="P127" s="454"/>
    </row>
    <row r="128" spans="1:16" ht="60" x14ac:dyDescent="0.25">
      <c r="A128" s="190" t="s">
        <v>510</v>
      </c>
      <c r="B128" s="190"/>
      <c r="C128" s="3"/>
      <c r="D128" s="3"/>
      <c r="E128" s="3"/>
      <c r="F128" s="3"/>
      <c r="G128" s="3"/>
      <c r="H128" s="5"/>
      <c r="I128" s="1" t="s">
        <v>482</v>
      </c>
      <c r="J128" s="86" t="s">
        <v>527</v>
      </c>
      <c r="K128" s="85" t="s">
        <v>528</v>
      </c>
      <c r="L128" s="109"/>
      <c r="M128" s="109"/>
      <c r="N128" s="109"/>
      <c r="O128" s="463"/>
      <c r="P128" s="463"/>
    </row>
    <row r="129" spans="1:16" ht="30" x14ac:dyDescent="0.25">
      <c r="A129" s="190" t="s">
        <v>92</v>
      </c>
      <c r="B129" s="190"/>
      <c r="C129" s="3"/>
      <c r="D129" s="3"/>
      <c r="E129" s="3"/>
      <c r="F129" s="3"/>
      <c r="G129" s="3"/>
      <c r="H129" s="5"/>
      <c r="I129" s="1"/>
      <c r="J129" s="86"/>
      <c r="K129" s="85"/>
      <c r="L129" s="109"/>
      <c r="M129" s="109"/>
      <c r="N129" s="109"/>
      <c r="O129" s="193"/>
      <c r="P129" s="193"/>
    </row>
    <row r="130" spans="1:16" ht="30" x14ac:dyDescent="0.25">
      <c r="A130" s="190" t="s">
        <v>93</v>
      </c>
      <c r="B130" s="190"/>
      <c r="C130" s="3"/>
      <c r="D130" s="3"/>
      <c r="E130" s="3"/>
      <c r="F130" s="3"/>
      <c r="G130" s="3"/>
      <c r="H130" s="5"/>
      <c r="I130" s="1"/>
      <c r="J130" s="85"/>
      <c r="K130" s="85"/>
      <c r="L130" s="109"/>
      <c r="M130" s="109"/>
      <c r="N130" s="109"/>
      <c r="O130" s="463"/>
      <c r="P130" s="463"/>
    </row>
    <row r="131" spans="1:16" x14ac:dyDescent="0.25">
      <c r="A131" s="9"/>
      <c r="B131" s="9"/>
      <c r="C131" s="9"/>
      <c r="D131" s="9"/>
      <c r="E131" s="9"/>
      <c r="F131" s="9"/>
      <c r="G131" s="9"/>
      <c r="H131" s="9"/>
      <c r="I131" s="9"/>
      <c r="J131" s="9"/>
      <c r="K131" s="9"/>
      <c r="L131" s="9"/>
      <c r="M131" s="9"/>
      <c r="N131" s="9"/>
      <c r="O131" s="9"/>
      <c r="P131" s="9"/>
    </row>
    <row r="132" spans="1:16" x14ac:dyDescent="0.25">
      <c r="A132" s="9"/>
      <c r="B132" s="9"/>
      <c r="C132" s="9"/>
      <c r="D132" s="9"/>
      <c r="E132" s="9"/>
      <c r="F132" s="9"/>
      <c r="G132" s="9"/>
      <c r="H132" s="9"/>
      <c r="I132" s="9"/>
      <c r="J132" s="9"/>
      <c r="K132" s="9"/>
      <c r="L132" s="9"/>
      <c r="M132" s="9"/>
      <c r="N132" s="9"/>
      <c r="O132" s="9"/>
      <c r="P132" s="9"/>
    </row>
    <row r="133" spans="1:16" ht="15.75" thickBot="1" x14ac:dyDescent="0.3">
      <c r="A133" s="9"/>
      <c r="B133" s="9"/>
      <c r="C133" s="9"/>
      <c r="D133" s="9"/>
      <c r="E133" s="9"/>
      <c r="F133" s="9"/>
      <c r="G133" s="9"/>
      <c r="H133" s="9"/>
      <c r="I133" s="9"/>
      <c r="J133" s="9"/>
      <c r="K133" s="9"/>
      <c r="L133" s="9"/>
      <c r="M133" s="9"/>
      <c r="N133" s="9"/>
      <c r="O133" s="9"/>
      <c r="P133" s="9"/>
    </row>
    <row r="134" spans="1:16" ht="30" x14ac:dyDescent="0.25">
      <c r="A134" s="112" t="s">
        <v>33</v>
      </c>
      <c r="B134" s="112" t="s">
        <v>47</v>
      </c>
      <c r="C134" s="108" t="s">
        <v>48</v>
      </c>
      <c r="D134" s="112" t="s">
        <v>49</v>
      </c>
      <c r="E134" s="77" t="s">
        <v>54</v>
      </c>
      <c r="F134" s="82"/>
      <c r="G134" s="9"/>
      <c r="H134" s="9"/>
      <c r="I134" s="9"/>
      <c r="J134" s="9"/>
      <c r="K134" s="9"/>
      <c r="L134" s="9"/>
      <c r="M134" s="9"/>
      <c r="N134" s="9"/>
      <c r="O134" s="9"/>
      <c r="P134" s="9"/>
    </row>
    <row r="135" spans="1:16" ht="156" customHeight="1" x14ac:dyDescent="0.25">
      <c r="A135" s="470" t="s">
        <v>51</v>
      </c>
      <c r="B135" s="6" t="s">
        <v>89</v>
      </c>
      <c r="C135" s="193">
        <v>25</v>
      </c>
      <c r="D135" s="193"/>
      <c r="E135" s="471">
        <f>+D135+D136+D137</f>
        <v>0</v>
      </c>
      <c r="F135" s="83"/>
      <c r="G135" s="9"/>
      <c r="H135" s="9"/>
      <c r="I135" s="9"/>
      <c r="J135" s="9"/>
      <c r="K135" s="9"/>
      <c r="L135" s="9"/>
      <c r="M135" s="9"/>
      <c r="N135" s="9"/>
      <c r="O135" s="9"/>
      <c r="P135" s="9"/>
    </row>
    <row r="136" spans="1:16" ht="131.25" customHeight="1" x14ac:dyDescent="0.25">
      <c r="A136" s="470"/>
      <c r="B136" s="6" t="s">
        <v>90</v>
      </c>
      <c r="C136" s="197">
        <v>25</v>
      </c>
      <c r="D136" s="193"/>
      <c r="E136" s="472"/>
      <c r="F136" s="83"/>
      <c r="G136" s="9"/>
      <c r="H136" s="9"/>
      <c r="I136" s="9"/>
      <c r="J136" s="9"/>
      <c r="K136" s="9"/>
      <c r="L136" s="9"/>
      <c r="M136" s="9"/>
      <c r="N136" s="9"/>
      <c r="O136" s="9"/>
      <c r="P136" s="9"/>
    </row>
    <row r="137" spans="1:16" ht="127.5" customHeight="1" x14ac:dyDescent="0.25">
      <c r="A137" s="470"/>
      <c r="B137" s="6" t="s">
        <v>91</v>
      </c>
      <c r="C137" s="193">
        <v>10</v>
      </c>
      <c r="D137" s="193"/>
      <c r="E137" s="473"/>
      <c r="F137" s="83"/>
      <c r="G137" s="9"/>
      <c r="H137" s="9"/>
      <c r="I137" s="9"/>
      <c r="J137" s="9"/>
      <c r="K137" s="9"/>
      <c r="L137" s="9"/>
      <c r="M137" s="9"/>
      <c r="N137" s="9"/>
      <c r="O137" s="9"/>
      <c r="P137" s="9"/>
    </row>
    <row r="138" spans="1:16" x14ac:dyDescent="0.25">
      <c r="A138" s="9"/>
      <c r="C138" s="9"/>
      <c r="D138" s="9"/>
      <c r="E138" s="9"/>
      <c r="F138" s="9"/>
      <c r="G138" s="9"/>
      <c r="H138" s="9"/>
      <c r="I138" s="9"/>
      <c r="J138" s="9"/>
      <c r="K138" s="9"/>
      <c r="L138" s="9"/>
      <c r="M138" s="9"/>
      <c r="N138" s="9"/>
      <c r="O138" s="9"/>
      <c r="P138" s="9"/>
    </row>
    <row r="139" spans="1:16" x14ac:dyDescent="0.25">
      <c r="A139" s="9"/>
      <c r="B139" s="9"/>
      <c r="C139" s="9"/>
      <c r="D139" s="9"/>
      <c r="E139" s="9"/>
      <c r="F139" s="9"/>
      <c r="G139" s="9"/>
      <c r="H139" s="9"/>
      <c r="I139" s="9"/>
      <c r="J139" s="9"/>
      <c r="K139" s="9"/>
      <c r="L139" s="9"/>
      <c r="M139" s="9"/>
      <c r="N139" s="9"/>
      <c r="O139" s="9"/>
      <c r="P139" s="9"/>
    </row>
    <row r="140" spans="1:16" x14ac:dyDescent="0.25">
      <c r="A140" s="9"/>
      <c r="B140" s="9"/>
      <c r="C140" s="9"/>
      <c r="D140" s="9"/>
      <c r="E140" s="9"/>
      <c r="F140" s="9"/>
      <c r="G140" s="9"/>
      <c r="H140" s="9"/>
      <c r="I140" s="9"/>
      <c r="J140" s="9"/>
      <c r="K140" s="9"/>
      <c r="L140" s="9"/>
      <c r="M140" s="9"/>
      <c r="N140" s="9"/>
      <c r="O140" s="9"/>
      <c r="P140" s="9"/>
    </row>
    <row r="141" spans="1:16" x14ac:dyDescent="0.25">
      <c r="A141" s="110" t="s">
        <v>55</v>
      </c>
      <c r="B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9"/>
      <c r="B143" s="9"/>
      <c r="C143" s="9"/>
      <c r="D143" s="9"/>
      <c r="E143" s="9"/>
      <c r="F143" s="9"/>
      <c r="G143" s="9"/>
      <c r="H143" s="9"/>
      <c r="I143" s="9"/>
      <c r="J143" s="9"/>
      <c r="K143" s="9"/>
      <c r="L143" s="9"/>
      <c r="M143" s="9"/>
      <c r="N143" s="9"/>
      <c r="O143" s="9"/>
      <c r="P143" s="9"/>
    </row>
    <row r="144" spans="1:16" x14ac:dyDescent="0.25">
      <c r="A144" s="113" t="s">
        <v>33</v>
      </c>
      <c r="B144" s="113" t="s">
        <v>56</v>
      </c>
      <c r="C144" s="112" t="s">
        <v>49</v>
      </c>
      <c r="D144" s="112" t="s">
        <v>16</v>
      </c>
      <c r="E144" s="9"/>
      <c r="F144" s="9"/>
      <c r="G144" s="9"/>
      <c r="H144" s="9"/>
      <c r="I144" s="9"/>
      <c r="J144" s="9"/>
      <c r="K144" s="9"/>
      <c r="L144" s="9"/>
      <c r="M144" s="9"/>
      <c r="N144" s="9"/>
      <c r="O144" s="9"/>
      <c r="P144" s="9"/>
    </row>
    <row r="145" spans="1:16" ht="151.5" customHeight="1" x14ac:dyDescent="0.25">
      <c r="A145" s="93" t="s">
        <v>57</v>
      </c>
      <c r="B145" s="94">
        <v>40</v>
      </c>
      <c r="C145" s="193"/>
      <c r="D145" s="446">
        <f>+C145+C146</f>
        <v>0</v>
      </c>
      <c r="E145" s="9"/>
      <c r="F145" s="9"/>
      <c r="G145" s="9"/>
      <c r="H145" s="9"/>
      <c r="I145" s="9"/>
      <c r="J145" s="9"/>
      <c r="K145" s="9"/>
      <c r="L145" s="9"/>
      <c r="M145" s="9"/>
      <c r="N145" s="9"/>
      <c r="O145" s="9"/>
      <c r="P145" s="9"/>
    </row>
    <row r="146" spans="1:16" ht="111.75" customHeight="1" x14ac:dyDescent="0.25">
      <c r="A146" s="93" t="s">
        <v>58</v>
      </c>
      <c r="B146" s="94">
        <v>60</v>
      </c>
      <c r="C146" s="193"/>
      <c r="D146" s="447"/>
      <c r="E146" s="9"/>
      <c r="F146" s="9"/>
      <c r="G146" s="9"/>
      <c r="H146" s="9"/>
      <c r="I146" s="9"/>
      <c r="J146" s="9"/>
      <c r="K146" s="9"/>
      <c r="L146" s="9"/>
      <c r="M146" s="9"/>
      <c r="N146" s="9"/>
      <c r="O146" s="9"/>
      <c r="P146" s="9"/>
    </row>
    <row r="147" spans="1:16" x14ac:dyDescent="0.25">
      <c r="A147" s="9"/>
      <c r="B147" s="9"/>
      <c r="C147" s="9"/>
      <c r="D147" s="9"/>
      <c r="E147" s="9"/>
      <c r="F147" s="9"/>
      <c r="G147" s="9"/>
      <c r="H147" s="9"/>
      <c r="I147" s="9"/>
      <c r="J147" s="9"/>
      <c r="K147" s="9"/>
      <c r="L147" s="9"/>
      <c r="M147" s="9"/>
      <c r="N147" s="9"/>
      <c r="O147" s="9"/>
      <c r="P147" s="9"/>
    </row>
    <row r="148" spans="1:16" x14ac:dyDescent="0.25">
      <c r="A148" s="9"/>
      <c r="B148" s="9"/>
      <c r="C148" s="9"/>
      <c r="D148" s="9"/>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sheetData>
  <mergeCells count="46">
    <mergeCell ref="D145:D146"/>
    <mergeCell ref="I127:K127"/>
    <mergeCell ref="O127:P127"/>
    <mergeCell ref="O128:P128"/>
    <mergeCell ref="O130:P130"/>
    <mergeCell ref="A135:A137"/>
    <mergeCell ref="E135:E137"/>
    <mergeCell ref="C95:D95"/>
    <mergeCell ref="C96:D96"/>
    <mergeCell ref="A99:O99"/>
    <mergeCell ref="A102:M102"/>
    <mergeCell ref="D120:D122"/>
    <mergeCell ref="A125:M125"/>
    <mergeCell ref="A92:M92"/>
    <mergeCell ref="N71:O71"/>
    <mergeCell ref="N72:O72"/>
    <mergeCell ref="N73:O73"/>
    <mergeCell ref="N74:O74"/>
    <mergeCell ref="A80:M80"/>
    <mergeCell ref="I85:K85"/>
    <mergeCell ref="O85:P85"/>
    <mergeCell ref="O86:P86"/>
    <mergeCell ref="O87:P87"/>
    <mergeCell ref="O88:P88"/>
    <mergeCell ref="O89:P89"/>
    <mergeCell ref="O90:P90"/>
    <mergeCell ref="N70:O70"/>
    <mergeCell ref="B9:D9"/>
    <mergeCell ref="A13:B20"/>
    <mergeCell ref="A21:B21"/>
    <mergeCell ref="D39:D40"/>
    <mergeCell ref="L44:M44"/>
    <mergeCell ref="A58:A59"/>
    <mergeCell ref="B58:B59"/>
    <mergeCell ref="C58:D58"/>
    <mergeCell ref="B62:M62"/>
    <mergeCell ref="A64:M64"/>
    <mergeCell ref="N67:O67"/>
    <mergeCell ref="N68:O68"/>
    <mergeCell ref="N69:O69"/>
    <mergeCell ref="B8:M8"/>
    <mergeCell ref="A1:O1"/>
    <mergeCell ref="A3:O3"/>
    <mergeCell ref="B5:M5"/>
    <mergeCell ref="B6:M6"/>
    <mergeCell ref="B7:M7"/>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9"/>
  <sheetViews>
    <sheetView topLeftCell="A24"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1876</v>
      </c>
      <c r="D6" s="439"/>
      <c r="E6" s="439"/>
      <c r="F6" s="439"/>
      <c r="G6" s="439"/>
      <c r="H6" s="439"/>
      <c r="I6" s="439"/>
      <c r="J6" s="439"/>
      <c r="K6" s="439"/>
      <c r="L6" s="439"/>
      <c r="M6" s="439"/>
      <c r="N6" s="440"/>
    </row>
    <row r="7" spans="2:16" ht="16.5" thickBot="1" x14ac:dyDescent="0.3">
      <c r="B7" s="12" t="s">
        <v>5</v>
      </c>
      <c r="C7" s="439" t="s">
        <v>1877</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v>
      </c>
      <c r="E15" s="36">
        <v>1127671740</v>
      </c>
      <c r="F15" s="311">
        <v>540</v>
      </c>
      <c r="G15" s="81"/>
      <c r="I15" s="39"/>
      <c r="J15" s="39"/>
      <c r="K15" s="39"/>
      <c r="L15" s="39"/>
      <c r="M15" s="39"/>
      <c r="N15" s="96"/>
    </row>
    <row r="16" spans="2:16" x14ac:dyDescent="0.25">
      <c r="B16" s="443"/>
      <c r="C16" s="443"/>
      <c r="D16" s="198"/>
      <c r="E16" s="36"/>
      <c r="F16" s="311"/>
      <c r="G16" s="81"/>
      <c r="I16" s="39"/>
      <c r="J16" s="39"/>
      <c r="K16" s="39"/>
      <c r="L16" s="39"/>
      <c r="M16" s="39"/>
      <c r="N16" s="96"/>
    </row>
    <row r="17" spans="1:14" x14ac:dyDescent="0.25">
      <c r="B17" s="443"/>
      <c r="C17" s="443"/>
      <c r="D17" s="198"/>
      <c r="E17" s="36"/>
      <c r="F17" s="311"/>
      <c r="G17" s="81"/>
      <c r="I17" s="39"/>
      <c r="J17" s="39"/>
      <c r="K17" s="39"/>
      <c r="L17" s="39"/>
      <c r="M17" s="39"/>
      <c r="N17" s="96"/>
    </row>
    <row r="18" spans="1:14" x14ac:dyDescent="0.25">
      <c r="B18" s="443"/>
      <c r="C18" s="443"/>
      <c r="D18" s="198"/>
      <c r="E18" s="37"/>
      <c r="F18" s="311"/>
      <c r="G18" s="81"/>
      <c r="H18" s="22"/>
      <c r="I18" s="39"/>
      <c r="J18" s="39"/>
      <c r="K18" s="39"/>
      <c r="L18" s="39"/>
      <c r="M18" s="39"/>
      <c r="N18" s="20"/>
    </row>
    <row r="19" spans="1:14" x14ac:dyDescent="0.25">
      <c r="B19" s="443"/>
      <c r="C19" s="443"/>
      <c r="D19" s="198"/>
      <c r="E19" s="37"/>
      <c r="F19" s="311"/>
      <c r="G19" s="81"/>
      <c r="H19" s="22"/>
      <c r="I19" s="41"/>
      <c r="J19" s="41"/>
      <c r="K19" s="41"/>
      <c r="L19" s="41"/>
      <c r="M19" s="41"/>
      <c r="N19" s="20"/>
    </row>
    <row r="20" spans="1:14" x14ac:dyDescent="0.25">
      <c r="B20" s="443"/>
      <c r="C20" s="443"/>
      <c r="D20" s="198"/>
      <c r="E20" s="37"/>
      <c r="F20" s="311"/>
      <c r="G20" s="81"/>
      <c r="H20" s="22"/>
      <c r="I20" s="95"/>
      <c r="J20" s="95"/>
      <c r="K20" s="95"/>
      <c r="L20" s="95"/>
      <c r="M20" s="95"/>
      <c r="N20" s="20"/>
    </row>
    <row r="21" spans="1:14" x14ac:dyDescent="0.25">
      <c r="B21" s="443"/>
      <c r="C21" s="443"/>
      <c r="D21" s="198"/>
      <c r="E21" s="37"/>
      <c r="F21" s="311"/>
      <c r="G21" s="81"/>
      <c r="H21" s="22"/>
      <c r="I21" s="95"/>
      <c r="J21" s="95"/>
      <c r="K21" s="95"/>
      <c r="L21" s="95"/>
      <c r="M21" s="95"/>
      <c r="N21" s="20"/>
    </row>
    <row r="22" spans="1:14" ht="15.75" thickBot="1" x14ac:dyDescent="0.3">
      <c r="B22" s="444" t="s">
        <v>14</v>
      </c>
      <c r="C22" s="445"/>
      <c r="D22" s="198"/>
      <c r="E22" s="64">
        <f>SUM(E15:E21)</f>
        <v>1127671740</v>
      </c>
      <c r="F22" s="311">
        <f>SUM(F15:F21)</f>
        <v>540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432</v>
      </c>
      <c r="D24" s="42"/>
      <c r="E24" s="45">
        <f>E22</f>
        <v>1127671740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c r="E40" s="446">
        <f>+D40+D41</f>
        <v>0</v>
      </c>
      <c r="F40" s="92"/>
      <c r="G40" s="92"/>
      <c r="H40" s="92"/>
      <c r="I40" s="95"/>
      <c r="J40" s="95"/>
      <c r="K40" s="95"/>
      <c r="L40" s="95"/>
      <c r="M40" s="95"/>
      <c r="N40" s="96"/>
    </row>
    <row r="41" spans="1:17" ht="42.75" x14ac:dyDescent="0.25">
      <c r="A41" s="87"/>
      <c r="B41" s="93" t="s">
        <v>103</v>
      </c>
      <c r="C41" s="94">
        <v>60</v>
      </c>
      <c r="D41" s="193"/>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90.75" customHeight="1" x14ac:dyDescent="0.25">
      <c r="A49" s="47">
        <v>1</v>
      </c>
      <c r="B49" s="102"/>
      <c r="C49" s="103"/>
      <c r="D49" s="102"/>
      <c r="E49" s="90"/>
      <c r="F49" s="98"/>
      <c r="G49" s="115"/>
      <c r="H49" s="105"/>
      <c r="I49" s="99"/>
      <c r="J49" s="99"/>
      <c r="K49" s="99"/>
      <c r="L49" s="99"/>
      <c r="M49" s="90"/>
      <c r="N49" s="90">
        <f>+M49*G49</f>
        <v>0</v>
      </c>
      <c r="O49" s="27"/>
      <c r="P49" s="27"/>
      <c r="Q49" s="116"/>
      <c r="R49" s="100"/>
      <c r="S49" s="100"/>
      <c r="T49" s="100"/>
      <c r="U49" s="100"/>
      <c r="V49" s="100"/>
      <c r="W49" s="100"/>
      <c r="X49" s="100"/>
      <c r="Y49" s="100"/>
      <c r="Z49" s="100"/>
    </row>
    <row r="50" spans="1:26" s="101" customFormat="1" x14ac:dyDescent="0.25">
      <c r="A50" s="47">
        <f>+A49+1</f>
        <v>2</v>
      </c>
      <c r="B50" s="102"/>
      <c r="C50" s="103"/>
      <c r="D50" s="102"/>
      <c r="E50" s="90"/>
      <c r="F50" s="98"/>
      <c r="G50" s="98"/>
      <c r="H50" s="98"/>
      <c r="I50" s="99"/>
      <c r="J50" s="99"/>
      <c r="K50" s="99"/>
      <c r="L50" s="99"/>
      <c r="M50" s="90"/>
      <c r="N50" s="90"/>
      <c r="O50" s="27"/>
      <c r="P50" s="27"/>
      <c r="Q50" s="116"/>
      <c r="R50" s="100"/>
      <c r="S50" s="100"/>
      <c r="T50" s="100"/>
      <c r="U50" s="100"/>
      <c r="V50" s="100"/>
      <c r="W50" s="100"/>
      <c r="X50" s="100"/>
      <c r="Y50" s="100"/>
      <c r="Z50" s="100"/>
    </row>
    <row r="51" spans="1:26" s="101" customFormat="1" x14ac:dyDescent="0.25">
      <c r="A51" s="47">
        <f t="shared" ref="A51:A56" si="0">+A50+1</f>
        <v>3</v>
      </c>
      <c r="B51" s="102"/>
      <c r="C51" s="103"/>
      <c r="D51" s="102"/>
      <c r="E51" s="90"/>
      <c r="F51" s="98"/>
      <c r="G51" s="98"/>
      <c r="H51" s="98"/>
      <c r="I51" s="99"/>
      <c r="J51" s="99"/>
      <c r="K51" s="99"/>
      <c r="L51" s="99"/>
      <c r="M51" s="90"/>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90"/>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0"/>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0"/>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0"/>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0"/>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0"/>
      <c r="F57" s="98"/>
      <c r="G57" s="98"/>
      <c r="H57" s="98"/>
      <c r="I57" s="99"/>
      <c r="J57" s="99"/>
      <c r="K57" s="104">
        <f>SUM(K49:K56)</f>
        <v>0</v>
      </c>
      <c r="L57" s="104">
        <f>SUM(L49:L56)</f>
        <v>0</v>
      </c>
      <c r="M57" s="114">
        <f>SUM(M49:M56)</f>
        <v>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c r="D61" s="58"/>
      <c r="E61" s="58"/>
      <c r="F61" s="32"/>
      <c r="G61" s="32"/>
      <c r="H61" s="32"/>
      <c r="I61" s="32"/>
      <c r="J61" s="32"/>
      <c r="K61" s="32"/>
      <c r="L61" s="32"/>
      <c r="M61" s="32"/>
    </row>
    <row r="62" spans="1:26" s="30" customFormat="1" ht="30" customHeight="1" x14ac:dyDescent="0.25">
      <c r="B62" s="59" t="s">
        <v>25</v>
      </c>
      <c r="C62" s="60"/>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328" t="s">
        <v>160</v>
      </c>
      <c r="C87" s="328" t="s">
        <v>1801</v>
      </c>
      <c r="D87" s="328" t="s">
        <v>1878</v>
      </c>
      <c r="E87" s="325">
        <v>32695778</v>
      </c>
      <c r="F87" s="325" t="s">
        <v>646</v>
      </c>
      <c r="G87" s="328" t="s">
        <v>313</v>
      </c>
      <c r="H87" s="329">
        <v>33473</v>
      </c>
      <c r="I87" s="327"/>
      <c r="J87" s="350"/>
      <c r="K87" s="350"/>
      <c r="L87" s="350"/>
      <c r="M87" s="325" t="s">
        <v>95</v>
      </c>
      <c r="N87" s="325"/>
      <c r="O87" s="325" t="s">
        <v>95</v>
      </c>
      <c r="P87" s="503" t="s">
        <v>1879</v>
      </c>
      <c r="Q87" s="503"/>
    </row>
    <row r="88" spans="2:17" ht="60.75" customHeight="1" x14ac:dyDescent="0.25">
      <c r="B88" s="328" t="s">
        <v>160</v>
      </c>
      <c r="C88" s="328" t="s">
        <v>1768</v>
      </c>
      <c r="D88" s="328" t="s">
        <v>1880</v>
      </c>
      <c r="E88" s="325">
        <v>55306958</v>
      </c>
      <c r="F88" s="325"/>
      <c r="G88" s="325"/>
      <c r="H88" s="325"/>
      <c r="I88" s="327"/>
      <c r="J88" s="325"/>
      <c r="K88" s="326"/>
      <c r="L88" s="327"/>
      <c r="M88" s="325" t="s">
        <v>95</v>
      </c>
      <c r="N88" s="325"/>
      <c r="O88" s="325" t="s">
        <v>95</v>
      </c>
      <c r="P88" s="504" t="s">
        <v>1881</v>
      </c>
      <c r="Q88" s="505"/>
    </row>
    <row r="89" spans="2:17" ht="60.75" customHeight="1" x14ac:dyDescent="0.25">
      <c r="B89" s="328" t="s">
        <v>220</v>
      </c>
      <c r="C89" s="328" t="s">
        <v>1801</v>
      </c>
      <c r="D89" s="328" t="s">
        <v>1568</v>
      </c>
      <c r="E89" s="325">
        <v>1018448807</v>
      </c>
      <c r="F89" s="325"/>
      <c r="G89" s="325"/>
      <c r="H89" s="325"/>
      <c r="I89" s="327"/>
      <c r="J89" s="325"/>
      <c r="K89" s="326"/>
      <c r="L89" s="327"/>
      <c r="M89" s="325" t="s">
        <v>95</v>
      </c>
      <c r="N89" s="325"/>
      <c r="O89" s="325"/>
      <c r="P89" s="504" t="s">
        <v>1881</v>
      </c>
      <c r="Q89" s="505"/>
    </row>
    <row r="90" spans="2:17" ht="43.5" customHeight="1" x14ac:dyDescent="0.25">
      <c r="B90" s="328" t="s">
        <v>220</v>
      </c>
      <c r="C90" s="328" t="s">
        <v>1882</v>
      </c>
      <c r="D90" s="325" t="s">
        <v>1883</v>
      </c>
      <c r="E90" s="325">
        <v>55249749</v>
      </c>
      <c r="F90" s="325"/>
      <c r="G90" s="325"/>
      <c r="H90" s="325"/>
      <c r="I90" s="327"/>
      <c r="J90" s="325"/>
      <c r="K90" s="327"/>
      <c r="L90" s="327"/>
      <c r="M90" s="325" t="s">
        <v>95</v>
      </c>
      <c r="N90" s="325"/>
      <c r="O90" s="325"/>
      <c r="P90" s="504" t="s">
        <v>1881</v>
      </c>
      <c r="Q90" s="505"/>
    </row>
    <row r="91" spans="2:17" ht="42.75" customHeight="1" x14ac:dyDescent="0.25">
      <c r="B91" s="328" t="s">
        <v>220</v>
      </c>
      <c r="C91" s="328" t="s">
        <v>1768</v>
      </c>
      <c r="D91" s="328" t="s">
        <v>1884</v>
      </c>
      <c r="E91" s="325">
        <v>1100625352</v>
      </c>
      <c r="F91" s="325"/>
      <c r="G91" s="325"/>
      <c r="H91" s="325"/>
      <c r="I91" s="327"/>
      <c r="J91" s="325"/>
      <c r="K91" s="327"/>
      <c r="L91" s="327"/>
      <c r="M91" s="325" t="s">
        <v>95</v>
      </c>
      <c r="N91" s="325"/>
      <c r="O91" s="325"/>
      <c r="P91" s="504" t="s">
        <v>1881</v>
      </c>
      <c r="Q91" s="505"/>
    </row>
    <row r="92" spans="2:17" ht="45.75" customHeight="1" x14ac:dyDescent="0.25">
      <c r="B92" s="328" t="s">
        <v>220</v>
      </c>
      <c r="C92" s="328" t="s">
        <v>1768</v>
      </c>
      <c r="D92" s="328" t="s">
        <v>1885</v>
      </c>
      <c r="E92" s="325">
        <v>1048273908</v>
      </c>
      <c r="F92" s="325"/>
      <c r="G92" s="325"/>
      <c r="H92" s="325"/>
      <c r="I92" s="327"/>
      <c r="J92" s="325"/>
      <c r="K92" s="327"/>
      <c r="L92" s="327"/>
      <c r="M92" s="325" t="s">
        <v>95</v>
      </c>
      <c r="N92" s="325"/>
      <c r="O92" s="325"/>
      <c r="P92" s="504" t="s">
        <v>1881</v>
      </c>
      <c r="Q92" s="505"/>
    </row>
    <row r="94" spans="2:17" ht="15.75" thickBot="1" x14ac:dyDescent="0.3"/>
    <row r="95" spans="2:17" ht="27" thickBot="1" x14ac:dyDescent="0.3">
      <c r="B95" s="449" t="s">
        <v>44</v>
      </c>
      <c r="C95" s="450"/>
      <c r="D95" s="450"/>
      <c r="E95" s="450"/>
      <c r="F95" s="450"/>
      <c r="G95" s="450"/>
      <c r="H95" s="450"/>
      <c r="I95" s="450"/>
      <c r="J95" s="450"/>
      <c r="K95" s="450"/>
      <c r="L95" s="450"/>
      <c r="M95" s="450"/>
      <c r="N95" s="451"/>
    </row>
    <row r="98" spans="1:26" ht="46.15" customHeight="1" x14ac:dyDescent="0.25">
      <c r="B98" s="68" t="s">
        <v>33</v>
      </c>
      <c r="C98" s="68" t="s">
        <v>45</v>
      </c>
      <c r="D98" s="452" t="s">
        <v>3</v>
      </c>
      <c r="E98" s="454"/>
    </row>
    <row r="99" spans="1:26" ht="46.9" customHeight="1" x14ac:dyDescent="0.25">
      <c r="B99" s="69" t="s">
        <v>85</v>
      </c>
      <c r="C99" s="193" t="s">
        <v>96</v>
      </c>
      <c r="D99" s="463"/>
      <c r="E99" s="463"/>
    </row>
    <row r="102" spans="1:26" ht="26.25" x14ac:dyDescent="0.25">
      <c r="B102" s="437" t="s">
        <v>62</v>
      </c>
      <c r="C102" s="438"/>
      <c r="D102" s="438"/>
      <c r="E102" s="438"/>
      <c r="F102" s="438"/>
      <c r="G102" s="438"/>
      <c r="H102" s="438"/>
      <c r="I102" s="438"/>
      <c r="J102" s="438"/>
      <c r="K102" s="438"/>
      <c r="L102" s="438"/>
      <c r="M102" s="438"/>
      <c r="N102" s="438"/>
      <c r="O102" s="438"/>
      <c r="P102" s="438"/>
    </row>
    <row r="104" spans="1:26" ht="15.75" thickBot="1" x14ac:dyDescent="0.3"/>
    <row r="105" spans="1:26" ht="27" thickBot="1" x14ac:dyDescent="0.3">
      <c r="B105" s="449" t="s">
        <v>52</v>
      </c>
      <c r="C105" s="450"/>
      <c r="D105" s="450"/>
      <c r="E105" s="450"/>
      <c r="F105" s="450"/>
      <c r="G105" s="450"/>
      <c r="H105" s="450"/>
      <c r="I105" s="450"/>
      <c r="J105" s="450"/>
      <c r="K105" s="450"/>
      <c r="L105" s="450"/>
      <c r="M105" s="450"/>
      <c r="N105" s="451"/>
    </row>
    <row r="107" spans="1:26" ht="15.75" thickBot="1" x14ac:dyDescent="0.3">
      <c r="M107" s="65"/>
      <c r="N107" s="65"/>
    </row>
    <row r="108" spans="1:26" s="95" customFormat="1" ht="109.5" customHeight="1" x14ac:dyDescent="0.25">
      <c r="B108" s="106" t="s">
        <v>104</v>
      </c>
      <c r="C108" s="106" t="s">
        <v>105</v>
      </c>
      <c r="D108" s="106" t="s">
        <v>106</v>
      </c>
      <c r="E108" s="106" t="s">
        <v>43</v>
      </c>
      <c r="F108" s="106" t="s">
        <v>22</v>
      </c>
      <c r="G108" s="106" t="s">
        <v>65</v>
      </c>
      <c r="H108" s="106" t="s">
        <v>17</v>
      </c>
      <c r="I108" s="106" t="s">
        <v>10</v>
      </c>
      <c r="J108" s="106" t="s">
        <v>31</v>
      </c>
      <c r="K108" s="106" t="s">
        <v>59</v>
      </c>
      <c r="L108" s="106" t="s">
        <v>20</v>
      </c>
      <c r="M108" s="91" t="s">
        <v>26</v>
      </c>
      <c r="N108" s="106" t="s">
        <v>107</v>
      </c>
      <c r="O108" s="106" t="s">
        <v>36</v>
      </c>
      <c r="P108" s="107" t="s">
        <v>11</v>
      </c>
      <c r="Q108" s="107" t="s">
        <v>19</v>
      </c>
    </row>
    <row r="109" spans="1:26" s="101" customFormat="1" x14ac:dyDescent="0.25">
      <c r="A109" s="47">
        <v>1</v>
      </c>
      <c r="B109" s="102"/>
      <c r="C109" s="103"/>
      <c r="D109" s="102"/>
      <c r="E109" s="97"/>
      <c r="F109" s="98"/>
      <c r="G109" s="115"/>
      <c r="H109" s="105"/>
      <c r="I109" s="99"/>
      <c r="J109" s="99"/>
      <c r="K109" s="99"/>
      <c r="L109" s="99"/>
      <c r="M109" s="90"/>
      <c r="N109" s="90">
        <f>+M109*G109</f>
        <v>0</v>
      </c>
      <c r="O109" s="27"/>
      <c r="P109" s="27"/>
      <c r="Q109" s="116"/>
      <c r="R109" s="100"/>
      <c r="S109" s="100"/>
      <c r="T109" s="100"/>
      <c r="U109" s="100"/>
      <c r="V109" s="100"/>
      <c r="W109" s="100"/>
      <c r="X109" s="100"/>
      <c r="Y109" s="100"/>
      <c r="Z109" s="100"/>
    </row>
    <row r="110" spans="1:26" s="101" customFormat="1" x14ac:dyDescent="0.25">
      <c r="A110" s="47">
        <f>+A109+1</f>
        <v>2</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ref="A111:A116" si="1">+A110+1</f>
        <v>3</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1"/>
        <v>4</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1"/>
        <v>5</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1"/>
        <v>6</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1"/>
        <v>7</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1"/>
        <v>8</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c r="B117" s="50" t="s">
        <v>16</v>
      </c>
      <c r="C117" s="103"/>
      <c r="D117" s="102"/>
      <c r="E117" s="97"/>
      <c r="F117" s="98"/>
      <c r="G117" s="98"/>
      <c r="H117" s="98"/>
      <c r="I117" s="99"/>
      <c r="J117" s="99"/>
      <c r="K117" s="104">
        <f>SUM(K109:K116)</f>
        <v>0</v>
      </c>
      <c r="L117" s="104">
        <f>SUM(L109:L116)</f>
        <v>0</v>
      </c>
      <c r="M117" s="114">
        <f>SUM(M109:M116)</f>
        <v>0</v>
      </c>
      <c r="N117" s="104">
        <f>SUM(N109:N116)</f>
        <v>0</v>
      </c>
      <c r="O117" s="27"/>
      <c r="P117" s="27"/>
      <c r="Q117" s="117"/>
    </row>
    <row r="118" spans="1:26" x14ac:dyDescent="0.25">
      <c r="B118" s="30"/>
      <c r="C118" s="30"/>
      <c r="D118" s="30"/>
      <c r="E118" s="31"/>
      <c r="F118" s="30"/>
      <c r="G118" s="30"/>
      <c r="H118" s="30"/>
      <c r="I118" s="30"/>
      <c r="J118" s="30"/>
      <c r="K118" s="30"/>
      <c r="L118" s="30"/>
      <c r="M118" s="30"/>
      <c r="N118" s="30"/>
      <c r="O118" s="30"/>
      <c r="P118" s="30"/>
    </row>
    <row r="119" spans="1:26" ht="18.75" x14ac:dyDescent="0.25">
      <c r="B119" s="59" t="s">
        <v>32</v>
      </c>
      <c r="C119" s="73">
        <f>+K117</f>
        <v>0</v>
      </c>
      <c r="H119" s="32"/>
      <c r="I119" s="32"/>
      <c r="J119" s="32"/>
      <c r="K119" s="32"/>
      <c r="L119" s="32"/>
      <c r="M119" s="32"/>
      <c r="N119" s="30"/>
      <c r="O119" s="30"/>
      <c r="P119" s="30"/>
    </row>
    <row r="121" spans="1:26" ht="15.75" thickBot="1" x14ac:dyDescent="0.3"/>
    <row r="122" spans="1:26" ht="37.15" customHeight="1" thickBot="1" x14ac:dyDescent="0.3">
      <c r="B122" s="76" t="s">
        <v>47</v>
      </c>
      <c r="C122" s="77" t="s">
        <v>48</v>
      </c>
      <c r="D122" s="76" t="s">
        <v>49</v>
      </c>
      <c r="E122" s="77" t="s">
        <v>53</v>
      </c>
    </row>
    <row r="123" spans="1:26" ht="41.45" customHeight="1" x14ac:dyDescent="0.25">
      <c r="B123" s="67" t="s">
        <v>86</v>
      </c>
      <c r="C123" s="70">
        <v>20</v>
      </c>
      <c r="D123" s="70"/>
      <c r="E123" s="467">
        <f>+D123+D124+D125</f>
        <v>0</v>
      </c>
    </row>
    <row r="124" spans="1:26" x14ac:dyDescent="0.25">
      <c r="B124" s="67" t="s">
        <v>87</v>
      </c>
      <c r="C124" s="200">
        <v>30</v>
      </c>
      <c r="D124" s="193"/>
      <c r="E124" s="468"/>
    </row>
    <row r="125" spans="1:26" ht="15.75" thickBot="1" x14ac:dyDescent="0.3">
      <c r="B125" s="67" t="s">
        <v>88</v>
      </c>
      <c r="C125" s="72">
        <v>40</v>
      </c>
      <c r="D125" s="72"/>
      <c r="E125" s="469"/>
    </row>
    <row r="127" spans="1:26" ht="15.75" thickBot="1" x14ac:dyDescent="0.3"/>
    <row r="128" spans="1:26" ht="27" thickBot="1" x14ac:dyDescent="0.3">
      <c r="B128" s="449" t="s">
        <v>50</v>
      </c>
      <c r="C128" s="450"/>
      <c r="D128" s="450"/>
      <c r="E128" s="450"/>
      <c r="F128" s="450"/>
      <c r="G128" s="450"/>
      <c r="H128" s="450"/>
      <c r="I128" s="450"/>
      <c r="J128" s="450"/>
      <c r="K128" s="450"/>
      <c r="L128" s="450"/>
      <c r="M128" s="450"/>
      <c r="N128" s="451"/>
    </row>
    <row r="130" spans="2:17" ht="76.5" customHeight="1" x14ac:dyDescent="0.25">
      <c r="B130" s="108" t="s">
        <v>0</v>
      </c>
      <c r="C130" s="108" t="s">
        <v>39</v>
      </c>
      <c r="D130" s="108" t="s">
        <v>40</v>
      </c>
      <c r="E130" s="108" t="s">
        <v>78</v>
      </c>
      <c r="F130" s="108" t="s">
        <v>80</v>
      </c>
      <c r="G130" s="108" t="s">
        <v>81</v>
      </c>
      <c r="H130" s="108" t="s">
        <v>82</v>
      </c>
      <c r="I130" s="108" t="s">
        <v>79</v>
      </c>
      <c r="J130" s="452" t="s">
        <v>83</v>
      </c>
      <c r="K130" s="453"/>
      <c r="L130" s="454"/>
      <c r="M130" s="108" t="s">
        <v>84</v>
      </c>
      <c r="N130" s="108" t="s">
        <v>41</v>
      </c>
      <c r="O130" s="108" t="s">
        <v>42</v>
      </c>
      <c r="P130" s="452" t="s">
        <v>3</v>
      </c>
      <c r="Q130" s="454"/>
    </row>
    <row r="131" spans="2:17" ht="60.75" customHeight="1" x14ac:dyDescent="0.25">
      <c r="B131" s="190" t="s">
        <v>510</v>
      </c>
      <c r="C131" s="190"/>
      <c r="D131" s="3"/>
      <c r="E131" s="3"/>
      <c r="F131" s="3"/>
      <c r="G131" s="3"/>
      <c r="H131" s="3"/>
      <c r="I131" s="5"/>
      <c r="J131" s="1" t="s">
        <v>482</v>
      </c>
      <c r="K131" s="86" t="s">
        <v>527</v>
      </c>
      <c r="L131" s="85" t="s">
        <v>528</v>
      </c>
      <c r="M131" s="109"/>
      <c r="N131" s="109"/>
      <c r="O131" s="109"/>
      <c r="P131" s="463"/>
      <c r="Q131" s="463"/>
    </row>
    <row r="132" spans="2:17" ht="60.75" customHeight="1" x14ac:dyDescent="0.25">
      <c r="B132" s="190" t="s">
        <v>92</v>
      </c>
      <c r="C132" s="190"/>
      <c r="D132" s="3"/>
      <c r="E132" s="3"/>
      <c r="F132" s="3"/>
      <c r="G132" s="3"/>
      <c r="H132" s="3"/>
      <c r="I132" s="5"/>
      <c r="J132" s="1"/>
      <c r="K132" s="86"/>
      <c r="L132" s="85"/>
      <c r="M132" s="109"/>
      <c r="N132" s="109"/>
      <c r="O132" s="109"/>
      <c r="P132" s="193"/>
      <c r="Q132" s="193"/>
    </row>
    <row r="133" spans="2:17" ht="33.6" customHeight="1" x14ac:dyDescent="0.25">
      <c r="B133" s="190" t="s">
        <v>93</v>
      </c>
      <c r="C133" s="190"/>
      <c r="D133" s="3"/>
      <c r="E133" s="3"/>
      <c r="F133" s="3"/>
      <c r="G133" s="3"/>
      <c r="H133" s="3"/>
      <c r="I133" s="5"/>
      <c r="J133" s="1"/>
      <c r="K133" s="85"/>
      <c r="L133" s="85"/>
      <c r="M133" s="109"/>
      <c r="N133" s="109"/>
      <c r="O133" s="109"/>
      <c r="P133" s="463"/>
      <c r="Q133" s="463"/>
    </row>
    <row r="136" spans="2:17" ht="15.75" thickBot="1" x14ac:dyDescent="0.3"/>
    <row r="137" spans="2:17" ht="54" customHeight="1" x14ac:dyDescent="0.25">
      <c r="B137" s="112" t="s">
        <v>33</v>
      </c>
      <c r="C137" s="112" t="s">
        <v>47</v>
      </c>
      <c r="D137" s="108" t="s">
        <v>48</v>
      </c>
      <c r="E137" s="112" t="s">
        <v>49</v>
      </c>
      <c r="F137" s="77" t="s">
        <v>54</v>
      </c>
      <c r="G137" s="82"/>
    </row>
    <row r="138" spans="2:17" ht="120.75" customHeight="1" x14ac:dyDescent="0.2">
      <c r="B138" s="470" t="s">
        <v>51</v>
      </c>
      <c r="C138" s="6" t="s">
        <v>89</v>
      </c>
      <c r="D138" s="193">
        <v>25</v>
      </c>
      <c r="E138" s="193">
        <v>0</v>
      </c>
      <c r="F138" s="471">
        <f>+E138+E139+E140</f>
        <v>0</v>
      </c>
      <c r="G138" s="83"/>
    </row>
    <row r="139" spans="2:17" ht="76.150000000000006" customHeight="1" x14ac:dyDescent="0.2">
      <c r="B139" s="470"/>
      <c r="C139" s="6" t="s">
        <v>90</v>
      </c>
      <c r="D139" s="197">
        <v>25</v>
      </c>
      <c r="E139" s="193">
        <v>0</v>
      </c>
      <c r="F139" s="472"/>
      <c r="G139" s="83"/>
    </row>
    <row r="140" spans="2:17" ht="69" customHeight="1" x14ac:dyDescent="0.2">
      <c r="B140" s="470"/>
      <c r="C140" s="6" t="s">
        <v>91</v>
      </c>
      <c r="D140" s="193">
        <v>10</v>
      </c>
      <c r="E140" s="193">
        <v>0</v>
      </c>
      <c r="F140" s="473"/>
      <c r="G140" s="83"/>
    </row>
    <row r="141" spans="2:17" x14ac:dyDescent="0.25">
      <c r="C141" s="92"/>
    </row>
    <row r="144" spans="2:17" x14ac:dyDescent="0.25">
      <c r="B144" s="110" t="s">
        <v>55</v>
      </c>
    </row>
    <row r="147" spans="2:5" x14ac:dyDescent="0.25">
      <c r="B147" s="113" t="s">
        <v>33</v>
      </c>
      <c r="C147" s="113" t="s">
        <v>56</v>
      </c>
      <c r="D147" s="112" t="s">
        <v>49</v>
      </c>
      <c r="E147" s="112" t="s">
        <v>16</v>
      </c>
    </row>
    <row r="148" spans="2:5" ht="28.5" x14ac:dyDescent="0.25">
      <c r="B148" s="93" t="s">
        <v>57</v>
      </c>
      <c r="C148" s="94">
        <v>40</v>
      </c>
      <c r="D148" s="193"/>
      <c r="E148" s="446">
        <f>+D148+D149</f>
        <v>0</v>
      </c>
    </row>
    <row r="149" spans="2:5" ht="42.75" x14ac:dyDescent="0.25">
      <c r="B149" s="93" t="s">
        <v>58</v>
      </c>
      <c r="C149" s="94">
        <v>60</v>
      </c>
      <c r="D149" s="193">
        <v>0</v>
      </c>
      <c r="E149" s="447"/>
    </row>
  </sheetData>
  <mergeCells count="47">
    <mergeCell ref="E148:E149"/>
    <mergeCell ref="B128:N128"/>
    <mergeCell ref="J130:L130"/>
    <mergeCell ref="P130:Q130"/>
    <mergeCell ref="P131:Q131"/>
    <mergeCell ref="P133:Q133"/>
    <mergeCell ref="B138:B140"/>
    <mergeCell ref="F138:F140"/>
    <mergeCell ref="E123:E125"/>
    <mergeCell ref="P87:Q87"/>
    <mergeCell ref="P88:Q88"/>
    <mergeCell ref="P89:Q89"/>
    <mergeCell ref="P90:Q90"/>
    <mergeCell ref="P91:Q91"/>
    <mergeCell ref="P92:Q92"/>
    <mergeCell ref="B95:N95"/>
    <mergeCell ref="D98:E98"/>
    <mergeCell ref="D99:E99"/>
    <mergeCell ref="B102:P102"/>
    <mergeCell ref="B105:N105"/>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8"/>
  <sheetViews>
    <sheetView topLeftCell="A139"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1876</v>
      </c>
      <c r="D6" s="439"/>
      <c r="E6" s="439"/>
      <c r="F6" s="439"/>
      <c r="G6" s="439"/>
      <c r="H6" s="439"/>
      <c r="I6" s="439"/>
      <c r="J6" s="439"/>
      <c r="K6" s="439"/>
      <c r="L6" s="439"/>
      <c r="M6" s="439"/>
      <c r="N6" s="440"/>
    </row>
    <row r="7" spans="2:16" ht="16.5" thickBot="1" x14ac:dyDescent="0.3">
      <c r="B7" s="12" t="s">
        <v>5</v>
      </c>
      <c r="C7" s="439" t="s">
        <v>1877</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4</v>
      </c>
      <c r="E15" s="36">
        <v>910490516</v>
      </c>
      <c r="F15" s="311">
        <v>436</v>
      </c>
      <c r="G15" s="81"/>
      <c r="I15" s="39"/>
      <c r="J15" s="39"/>
      <c r="K15" s="39"/>
      <c r="L15" s="39"/>
      <c r="M15" s="39"/>
      <c r="N15" s="96"/>
    </row>
    <row r="16" spans="2:16" x14ac:dyDescent="0.25">
      <c r="B16" s="443"/>
      <c r="C16" s="443"/>
      <c r="D16" s="198"/>
      <c r="E16" s="36"/>
      <c r="F16" s="311"/>
      <c r="G16" s="81"/>
      <c r="I16" s="39"/>
      <c r="J16" s="39"/>
      <c r="K16" s="39"/>
      <c r="L16" s="39"/>
      <c r="M16" s="39"/>
      <c r="N16" s="96"/>
    </row>
    <row r="17" spans="1:14" x14ac:dyDescent="0.25">
      <c r="B17" s="443"/>
      <c r="C17" s="443"/>
      <c r="D17" s="198"/>
      <c r="E17" s="36"/>
      <c r="F17" s="311"/>
      <c r="G17" s="81"/>
      <c r="I17" s="39"/>
      <c r="J17" s="39"/>
      <c r="K17" s="39"/>
      <c r="L17" s="39"/>
      <c r="M17" s="39"/>
      <c r="N17" s="96"/>
    </row>
    <row r="18" spans="1:14" x14ac:dyDescent="0.25">
      <c r="B18" s="443"/>
      <c r="C18" s="443"/>
      <c r="D18" s="198"/>
      <c r="E18" s="37"/>
      <c r="F18" s="311"/>
      <c r="G18" s="81"/>
      <c r="H18" s="22"/>
      <c r="I18" s="39"/>
      <c r="J18" s="39"/>
      <c r="K18" s="39"/>
      <c r="L18" s="39"/>
      <c r="M18" s="39"/>
      <c r="N18" s="20"/>
    </row>
    <row r="19" spans="1:14" x14ac:dyDescent="0.25">
      <c r="B19" s="443"/>
      <c r="C19" s="443"/>
      <c r="D19" s="198"/>
      <c r="E19" s="37"/>
      <c r="F19" s="311"/>
      <c r="G19" s="81"/>
      <c r="H19" s="22"/>
      <c r="I19" s="41"/>
      <c r="J19" s="41"/>
      <c r="K19" s="41"/>
      <c r="L19" s="41"/>
      <c r="M19" s="41"/>
      <c r="N19" s="20"/>
    </row>
    <row r="20" spans="1:14" x14ac:dyDescent="0.25">
      <c r="B20" s="443"/>
      <c r="C20" s="443"/>
      <c r="D20" s="198"/>
      <c r="E20" s="37"/>
      <c r="F20" s="311"/>
      <c r="G20" s="81"/>
      <c r="H20" s="22"/>
      <c r="I20" s="95"/>
      <c r="J20" s="95"/>
      <c r="K20" s="95"/>
      <c r="L20" s="95"/>
      <c r="M20" s="95"/>
      <c r="N20" s="20"/>
    </row>
    <row r="21" spans="1:14" x14ac:dyDescent="0.25">
      <c r="B21" s="443"/>
      <c r="C21" s="443"/>
      <c r="D21" s="198"/>
      <c r="E21" s="37"/>
      <c r="F21" s="311"/>
      <c r="G21" s="81"/>
      <c r="H21" s="22"/>
      <c r="I21" s="95"/>
      <c r="J21" s="95"/>
      <c r="K21" s="95"/>
      <c r="L21" s="95"/>
      <c r="M21" s="95"/>
      <c r="N21" s="20"/>
    </row>
    <row r="22" spans="1:14" ht="15.75" thickBot="1" x14ac:dyDescent="0.3">
      <c r="B22" s="444" t="s">
        <v>14</v>
      </c>
      <c r="C22" s="445"/>
      <c r="D22" s="198"/>
      <c r="E22" s="64">
        <f>SUM(E15:E21)</f>
        <v>910490516</v>
      </c>
      <c r="F22" s="311">
        <f>SUM(F15:F21)</f>
        <v>436</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348.8</v>
      </c>
      <c r="D24" s="42"/>
      <c r="E24" s="45">
        <f>E22</f>
        <v>910490516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c r="E40" s="446">
        <f>+D40+D41</f>
        <v>0</v>
      </c>
      <c r="F40" s="92"/>
      <c r="G40" s="92"/>
      <c r="H40" s="92"/>
      <c r="I40" s="95"/>
      <c r="J40" s="95"/>
      <c r="K40" s="95"/>
      <c r="L40" s="95"/>
      <c r="M40" s="95"/>
      <c r="N40" s="96"/>
    </row>
    <row r="41" spans="1:17" ht="42.75" x14ac:dyDescent="0.25">
      <c r="A41" s="87"/>
      <c r="B41" s="93" t="s">
        <v>103</v>
      </c>
      <c r="C41" s="94">
        <v>60</v>
      </c>
      <c r="D41" s="193"/>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90.75" customHeight="1" x14ac:dyDescent="0.25">
      <c r="A49" s="47">
        <v>1</v>
      </c>
      <c r="B49" s="102"/>
      <c r="C49" s="103"/>
      <c r="D49" s="102"/>
      <c r="E49" s="90"/>
      <c r="F49" s="98"/>
      <c r="G49" s="115"/>
      <c r="H49" s="105"/>
      <c r="I49" s="99"/>
      <c r="J49" s="99"/>
      <c r="K49" s="99"/>
      <c r="L49" s="99"/>
      <c r="M49" s="90"/>
      <c r="N49" s="90">
        <f>+M49*G49</f>
        <v>0</v>
      </c>
      <c r="O49" s="27"/>
      <c r="P49" s="27"/>
      <c r="Q49" s="116"/>
      <c r="R49" s="100"/>
      <c r="S49" s="100"/>
      <c r="T49" s="100"/>
      <c r="U49" s="100"/>
      <c r="V49" s="100"/>
      <c r="W49" s="100"/>
      <c r="X49" s="100"/>
      <c r="Y49" s="100"/>
      <c r="Z49" s="100"/>
    </row>
    <row r="50" spans="1:26" s="101" customFormat="1" x14ac:dyDescent="0.25">
      <c r="A50" s="47">
        <f>+A49+1</f>
        <v>2</v>
      </c>
      <c r="B50" s="102"/>
      <c r="C50" s="103"/>
      <c r="D50" s="102"/>
      <c r="E50" s="90"/>
      <c r="F50" s="98"/>
      <c r="G50" s="98"/>
      <c r="H50" s="98"/>
      <c r="I50" s="99"/>
      <c r="J50" s="99"/>
      <c r="K50" s="99"/>
      <c r="L50" s="99"/>
      <c r="M50" s="90"/>
      <c r="N50" s="90"/>
      <c r="O50" s="27"/>
      <c r="P50" s="27"/>
      <c r="Q50" s="116"/>
      <c r="R50" s="100"/>
      <c r="S50" s="100"/>
      <c r="T50" s="100"/>
      <c r="U50" s="100"/>
      <c r="V50" s="100"/>
      <c r="W50" s="100"/>
      <c r="X50" s="100"/>
      <c r="Y50" s="100"/>
      <c r="Z50" s="100"/>
    </row>
    <row r="51" spans="1:26" s="101" customFormat="1" x14ac:dyDescent="0.25">
      <c r="A51" s="47">
        <f t="shared" ref="A51:A56" si="0">+A50+1</f>
        <v>3</v>
      </c>
      <c r="B51" s="102"/>
      <c r="C51" s="103"/>
      <c r="D51" s="102"/>
      <c r="E51" s="90"/>
      <c r="F51" s="98"/>
      <c r="G51" s="98"/>
      <c r="H51" s="98"/>
      <c r="I51" s="99"/>
      <c r="J51" s="99"/>
      <c r="K51" s="99"/>
      <c r="L51" s="99"/>
      <c r="M51" s="90"/>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90"/>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0"/>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0"/>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0"/>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0"/>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0"/>
      <c r="F57" s="98"/>
      <c r="G57" s="98"/>
      <c r="H57" s="98"/>
      <c r="I57" s="99"/>
      <c r="J57" s="99"/>
      <c r="K57" s="104">
        <f>SUM(K49:K56)</f>
        <v>0</v>
      </c>
      <c r="L57" s="104">
        <f>SUM(L49:L56)</f>
        <v>0</v>
      </c>
      <c r="M57" s="114">
        <f>SUM(M49:M56)</f>
        <v>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c r="D61" s="58"/>
      <c r="E61" s="58"/>
      <c r="F61" s="32"/>
      <c r="G61" s="32"/>
      <c r="H61" s="32"/>
      <c r="I61" s="32"/>
      <c r="J61" s="32"/>
      <c r="K61" s="32"/>
      <c r="L61" s="32"/>
      <c r="M61" s="32"/>
    </row>
    <row r="62" spans="1:26" s="30" customFormat="1" ht="30" customHeight="1" x14ac:dyDescent="0.25">
      <c r="B62" s="59" t="s">
        <v>25</v>
      </c>
      <c r="C62" s="60"/>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328" t="s">
        <v>160</v>
      </c>
      <c r="C87" s="328" t="s">
        <v>1801</v>
      </c>
      <c r="D87" s="328" t="s">
        <v>1886</v>
      </c>
      <c r="E87" s="325">
        <v>32846858</v>
      </c>
      <c r="F87" s="325"/>
      <c r="G87" s="325"/>
      <c r="H87" s="325"/>
      <c r="I87" s="327"/>
      <c r="J87" s="325"/>
      <c r="K87" s="326"/>
      <c r="L87" s="327"/>
      <c r="M87" s="325" t="s">
        <v>95</v>
      </c>
      <c r="N87" s="325"/>
      <c r="O87" s="325" t="s">
        <v>95</v>
      </c>
      <c r="P87" s="504" t="s">
        <v>1881</v>
      </c>
      <c r="Q87" s="505"/>
    </row>
    <row r="88" spans="2:17" ht="47.25" customHeight="1" x14ac:dyDescent="0.25">
      <c r="B88" s="328" t="s">
        <v>220</v>
      </c>
      <c r="C88" s="328" t="s">
        <v>1801</v>
      </c>
      <c r="D88" s="328" t="s">
        <v>1887</v>
      </c>
      <c r="E88" s="325">
        <v>26801391</v>
      </c>
      <c r="F88" s="325"/>
      <c r="G88" s="325"/>
      <c r="H88" s="325"/>
      <c r="I88" s="327"/>
      <c r="J88" s="325"/>
      <c r="K88" s="327"/>
      <c r="L88" s="327"/>
      <c r="M88" s="325" t="s">
        <v>95</v>
      </c>
      <c r="N88" s="325"/>
      <c r="O88" s="325" t="s">
        <v>95</v>
      </c>
      <c r="P88" s="504" t="s">
        <v>1881</v>
      </c>
      <c r="Q88" s="505"/>
    </row>
    <row r="89" spans="2:17" ht="51" customHeight="1" x14ac:dyDescent="0.25">
      <c r="B89" s="328" t="s">
        <v>220</v>
      </c>
      <c r="C89" s="328" t="s">
        <v>1801</v>
      </c>
      <c r="D89" s="328" t="s">
        <v>1888</v>
      </c>
      <c r="E89" s="325">
        <v>64579946</v>
      </c>
      <c r="F89" s="325"/>
      <c r="G89" s="325"/>
      <c r="H89" s="325"/>
      <c r="I89" s="327"/>
      <c r="J89" s="325"/>
      <c r="K89" s="327"/>
      <c r="L89" s="327"/>
      <c r="M89" s="325" t="s">
        <v>95</v>
      </c>
      <c r="N89" s="325"/>
      <c r="O89" s="325" t="s">
        <v>95</v>
      </c>
      <c r="P89" s="504" t="s">
        <v>1881</v>
      </c>
      <c r="Q89" s="505"/>
    </row>
    <row r="90" spans="2:17" ht="55.5" customHeight="1" x14ac:dyDescent="0.25">
      <c r="B90" s="328" t="s">
        <v>220</v>
      </c>
      <c r="C90" s="328" t="s">
        <v>1768</v>
      </c>
      <c r="D90" s="328" t="s">
        <v>1889</v>
      </c>
      <c r="E90" s="325">
        <v>1129540608</v>
      </c>
      <c r="F90" s="325"/>
      <c r="G90" s="325"/>
      <c r="H90" s="325"/>
      <c r="I90" s="327"/>
      <c r="J90" s="325"/>
      <c r="K90" s="327"/>
      <c r="L90" s="327"/>
      <c r="M90" s="325" t="s">
        <v>95</v>
      </c>
      <c r="N90" s="325"/>
      <c r="O90" s="325" t="s">
        <v>95</v>
      </c>
      <c r="P90" s="504" t="s">
        <v>1881</v>
      </c>
      <c r="Q90" s="505"/>
    </row>
    <row r="91" spans="2:17" ht="33.6" customHeight="1" x14ac:dyDescent="0.25">
      <c r="B91" s="358"/>
      <c r="C91" s="358"/>
      <c r="D91" s="358"/>
      <c r="E91" s="359"/>
      <c r="F91" s="359"/>
      <c r="G91" s="359"/>
      <c r="H91" s="359"/>
      <c r="I91" s="287"/>
      <c r="J91" s="360"/>
      <c r="K91" s="361"/>
      <c r="L91" s="361"/>
      <c r="M91" s="10"/>
      <c r="N91" s="10"/>
      <c r="O91" s="10"/>
      <c r="P91" s="87"/>
      <c r="Q91" s="87"/>
    </row>
    <row r="93" spans="2:17" ht="15.75" thickBot="1" x14ac:dyDescent="0.3"/>
    <row r="94" spans="2:17" ht="27" thickBot="1" x14ac:dyDescent="0.3">
      <c r="B94" s="449" t="s">
        <v>44</v>
      </c>
      <c r="C94" s="450"/>
      <c r="D94" s="450"/>
      <c r="E94" s="450"/>
      <c r="F94" s="450"/>
      <c r="G94" s="450"/>
      <c r="H94" s="450"/>
      <c r="I94" s="450"/>
      <c r="J94" s="450"/>
      <c r="K94" s="450"/>
      <c r="L94" s="450"/>
      <c r="M94" s="450"/>
      <c r="N94" s="451"/>
    </row>
    <row r="97" spans="1:26" ht="46.15" customHeight="1" x14ac:dyDescent="0.25">
      <c r="B97" s="68" t="s">
        <v>33</v>
      </c>
      <c r="C97" s="68" t="s">
        <v>45</v>
      </c>
      <c r="D97" s="452" t="s">
        <v>3</v>
      </c>
      <c r="E97" s="454"/>
    </row>
    <row r="98" spans="1:26" ht="46.9" customHeight="1" x14ac:dyDescent="0.25">
      <c r="B98" s="69" t="s">
        <v>85</v>
      </c>
      <c r="C98" s="193" t="s">
        <v>96</v>
      </c>
      <c r="D98" s="463"/>
      <c r="E98" s="463"/>
    </row>
    <row r="101" spans="1:26" ht="26.25" x14ac:dyDescent="0.25">
      <c r="B101" s="437" t="s">
        <v>62</v>
      </c>
      <c r="C101" s="438"/>
      <c r="D101" s="438"/>
      <c r="E101" s="438"/>
      <c r="F101" s="438"/>
      <c r="G101" s="438"/>
      <c r="H101" s="438"/>
      <c r="I101" s="438"/>
      <c r="J101" s="438"/>
      <c r="K101" s="438"/>
      <c r="L101" s="438"/>
      <c r="M101" s="438"/>
      <c r="N101" s="438"/>
      <c r="O101" s="438"/>
      <c r="P101" s="438"/>
    </row>
    <row r="103" spans="1:26" ht="15.75" thickBot="1" x14ac:dyDescent="0.3"/>
    <row r="104" spans="1:26" ht="27" thickBot="1" x14ac:dyDescent="0.3">
      <c r="B104" s="449" t="s">
        <v>52</v>
      </c>
      <c r="C104" s="450"/>
      <c r="D104" s="450"/>
      <c r="E104" s="450"/>
      <c r="F104" s="450"/>
      <c r="G104" s="450"/>
      <c r="H104" s="450"/>
      <c r="I104" s="450"/>
      <c r="J104" s="450"/>
      <c r="K104" s="450"/>
      <c r="L104" s="450"/>
      <c r="M104" s="450"/>
      <c r="N104" s="451"/>
    </row>
    <row r="106" spans="1:26" ht="15.75" thickBot="1" x14ac:dyDescent="0.3">
      <c r="M106" s="65"/>
      <c r="N106" s="65"/>
    </row>
    <row r="107" spans="1:26" s="95" customFormat="1" ht="109.5" customHeight="1" x14ac:dyDescent="0.25">
      <c r="B107" s="106" t="s">
        <v>104</v>
      </c>
      <c r="C107" s="106" t="s">
        <v>105</v>
      </c>
      <c r="D107" s="106" t="s">
        <v>106</v>
      </c>
      <c r="E107" s="106" t="s">
        <v>43</v>
      </c>
      <c r="F107" s="106" t="s">
        <v>22</v>
      </c>
      <c r="G107" s="106" t="s">
        <v>65</v>
      </c>
      <c r="H107" s="106" t="s">
        <v>17</v>
      </c>
      <c r="I107" s="106" t="s">
        <v>10</v>
      </c>
      <c r="J107" s="106" t="s">
        <v>31</v>
      </c>
      <c r="K107" s="106" t="s">
        <v>59</v>
      </c>
      <c r="L107" s="106" t="s">
        <v>20</v>
      </c>
      <c r="M107" s="91" t="s">
        <v>26</v>
      </c>
      <c r="N107" s="106" t="s">
        <v>107</v>
      </c>
      <c r="O107" s="106" t="s">
        <v>36</v>
      </c>
      <c r="P107" s="107" t="s">
        <v>11</v>
      </c>
      <c r="Q107" s="107" t="s">
        <v>19</v>
      </c>
    </row>
    <row r="108" spans="1:26" s="101" customFormat="1" x14ac:dyDescent="0.25">
      <c r="A108" s="47">
        <v>1</v>
      </c>
      <c r="B108" s="102"/>
      <c r="C108" s="103"/>
      <c r="D108" s="102"/>
      <c r="E108" s="97"/>
      <c r="F108" s="98"/>
      <c r="G108" s="115"/>
      <c r="H108" s="105"/>
      <c r="I108" s="99"/>
      <c r="J108" s="99"/>
      <c r="K108" s="99"/>
      <c r="L108" s="99"/>
      <c r="M108" s="90"/>
      <c r="N108" s="90">
        <f>+M108*G108</f>
        <v>0</v>
      </c>
      <c r="O108" s="27"/>
      <c r="P108" s="27"/>
      <c r="Q108" s="116"/>
      <c r="R108" s="100"/>
      <c r="S108" s="100"/>
      <c r="T108" s="100"/>
      <c r="U108" s="100"/>
      <c r="V108" s="100"/>
      <c r="W108" s="100"/>
      <c r="X108" s="100"/>
      <c r="Y108" s="100"/>
      <c r="Z108" s="100"/>
    </row>
    <row r="109" spans="1:26" s="101" customFormat="1" x14ac:dyDescent="0.25">
      <c r="A109" s="47">
        <f>+A108+1</f>
        <v>2</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ref="A110:A115" si="1">+A109+1</f>
        <v>3</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1"/>
        <v>4</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1"/>
        <v>5</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1"/>
        <v>6</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1"/>
        <v>7</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1"/>
        <v>8</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c r="B116" s="50" t="s">
        <v>16</v>
      </c>
      <c r="C116" s="103"/>
      <c r="D116" s="102"/>
      <c r="E116" s="97"/>
      <c r="F116" s="98"/>
      <c r="G116" s="98"/>
      <c r="H116" s="98"/>
      <c r="I116" s="99"/>
      <c r="J116" s="99"/>
      <c r="K116" s="104">
        <f>SUM(K108:K115)</f>
        <v>0</v>
      </c>
      <c r="L116" s="104">
        <f>SUM(L108:L115)</f>
        <v>0</v>
      </c>
      <c r="M116" s="114">
        <f>SUM(M108:M115)</f>
        <v>0</v>
      </c>
      <c r="N116" s="104">
        <f>SUM(N108:N115)</f>
        <v>0</v>
      </c>
      <c r="O116" s="27"/>
      <c r="P116" s="27"/>
      <c r="Q116" s="117"/>
    </row>
    <row r="117" spans="1:26" x14ac:dyDescent="0.25">
      <c r="B117" s="30"/>
      <c r="C117" s="30"/>
      <c r="D117" s="30"/>
      <c r="E117" s="31"/>
      <c r="F117" s="30"/>
      <c r="G117" s="30"/>
      <c r="H117" s="30"/>
      <c r="I117" s="30"/>
      <c r="J117" s="30"/>
      <c r="K117" s="30"/>
      <c r="L117" s="30"/>
      <c r="M117" s="30"/>
      <c r="N117" s="30"/>
      <c r="O117" s="30"/>
      <c r="P117" s="30"/>
    </row>
    <row r="118" spans="1:26" ht="18.75" x14ac:dyDescent="0.25">
      <c r="B118" s="59" t="s">
        <v>32</v>
      </c>
      <c r="C118" s="73">
        <f>+K116</f>
        <v>0</v>
      </c>
      <c r="H118" s="32"/>
      <c r="I118" s="32"/>
      <c r="J118" s="32"/>
      <c r="K118" s="32"/>
      <c r="L118" s="32"/>
      <c r="M118" s="32"/>
      <c r="N118" s="30"/>
      <c r="O118" s="30"/>
      <c r="P118" s="30"/>
    </row>
    <row r="120" spans="1:26" ht="15.75" thickBot="1" x14ac:dyDescent="0.3"/>
    <row r="121" spans="1:26" ht="37.15" customHeight="1" thickBot="1" x14ac:dyDescent="0.3">
      <c r="B121" s="76" t="s">
        <v>47</v>
      </c>
      <c r="C121" s="77" t="s">
        <v>48</v>
      </c>
      <c r="D121" s="76" t="s">
        <v>49</v>
      </c>
      <c r="E121" s="77" t="s">
        <v>53</v>
      </c>
    </row>
    <row r="122" spans="1:26" ht="41.45" customHeight="1" x14ac:dyDescent="0.25">
      <c r="B122" s="67" t="s">
        <v>86</v>
      </c>
      <c r="C122" s="70">
        <v>20</v>
      </c>
      <c r="D122" s="70"/>
      <c r="E122" s="467">
        <f>+D122+D123+D124</f>
        <v>0</v>
      </c>
    </row>
    <row r="123" spans="1:26" x14ac:dyDescent="0.25">
      <c r="B123" s="67" t="s">
        <v>87</v>
      </c>
      <c r="C123" s="200">
        <v>30</v>
      </c>
      <c r="D123" s="193"/>
      <c r="E123" s="468"/>
    </row>
    <row r="124" spans="1:26" ht="15.75" thickBot="1" x14ac:dyDescent="0.3">
      <c r="B124" s="67" t="s">
        <v>88</v>
      </c>
      <c r="C124" s="72">
        <v>40</v>
      </c>
      <c r="D124" s="72"/>
      <c r="E124" s="469"/>
    </row>
    <row r="126" spans="1:26" ht="15.75" thickBot="1" x14ac:dyDescent="0.3"/>
    <row r="127" spans="1:26" ht="27" thickBot="1" x14ac:dyDescent="0.3">
      <c r="B127" s="449" t="s">
        <v>50</v>
      </c>
      <c r="C127" s="450"/>
      <c r="D127" s="450"/>
      <c r="E127" s="450"/>
      <c r="F127" s="450"/>
      <c r="G127" s="450"/>
      <c r="H127" s="450"/>
      <c r="I127" s="450"/>
      <c r="J127" s="450"/>
      <c r="K127" s="450"/>
      <c r="L127" s="450"/>
      <c r="M127" s="450"/>
      <c r="N127" s="451"/>
    </row>
    <row r="129" spans="2:17" ht="76.5" customHeight="1" x14ac:dyDescent="0.25">
      <c r="B129" s="108" t="s">
        <v>0</v>
      </c>
      <c r="C129" s="108" t="s">
        <v>39</v>
      </c>
      <c r="D129" s="108" t="s">
        <v>40</v>
      </c>
      <c r="E129" s="108" t="s">
        <v>78</v>
      </c>
      <c r="F129" s="108" t="s">
        <v>80</v>
      </c>
      <c r="G129" s="108" t="s">
        <v>81</v>
      </c>
      <c r="H129" s="108" t="s">
        <v>82</v>
      </c>
      <c r="I129" s="108" t="s">
        <v>79</v>
      </c>
      <c r="J129" s="452" t="s">
        <v>83</v>
      </c>
      <c r="K129" s="453"/>
      <c r="L129" s="454"/>
      <c r="M129" s="108" t="s">
        <v>84</v>
      </c>
      <c r="N129" s="108" t="s">
        <v>41</v>
      </c>
      <c r="O129" s="108" t="s">
        <v>42</v>
      </c>
      <c r="P129" s="452" t="s">
        <v>3</v>
      </c>
      <c r="Q129" s="454"/>
    </row>
    <row r="130" spans="2:17" ht="60.75" customHeight="1" x14ac:dyDescent="0.25">
      <c r="B130" s="190" t="s">
        <v>510</v>
      </c>
      <c r="C130" s="190"/>
      <c r="D130" s="3"/>
      <c r="E130" s="3"/>
      <c r="F130" s="3"/>
      <c r="G130" s="3"/>
      <c r="H130" s="3"/>
      <c r="I130" s="5"/>
      <c r="J130" s="1" t="s">
        <v>482</v>
      </c>
      <c r="K130" s="86" t="s">
        <v>527</v>
      </c>
      <c r="L130" s="85" t="s">
        <v>528</v>
      </c>
      <c r="M130" s="109"/>
      <c r="N130" s="109"/>
      <c r="O130" s="109"/>
      <c r="P130" s="463"/>
      <c r="Q130" s="463"/>
    </row>
    <row r="131" spans="2:17" ht="60.75" customHeight="1" x14ac:dyDescent="0.25">
      <c r="B131" s="190" t="s">
        <v>92</v>
      </c>
      <c r="C131" s="190"/>
      <c r="D131" s="3"/>
      <c r="E131" s="3"/>
      <c r="F131" s="3"/>
      <c r="G131" s="3"/>
      <c r="H131" s="3"/>
      <c r="I131" s="5"/>
      <c r="J131" s="1"/>
      <c r="K131" s="86"/>
      <c r="L131" s="85"/>
      <c r="M131" s="109"/>
      <c r="N131" s="109"/>
      <c r="O131" s="109"/>
      <c r="P131" s="193"/>
      <c r="Q131" s="193"/>
    </row>
    <row r="132" spans="2:17" ht="33.6" customHeight="1" x14ac:dyDescent="0.25">
      <c r="B132" s="190" t="s">
        <v>93</v>
      </c>
      <c r="C132" s="190"/>
      <c r="D132" s="3"/>
      <c r="E132" s="3"/>
      <c r="F132" s="3"/>
      <c r="G132" s="3"/>
      <c r="H132" s="3"/>
      <c r="I132" s="5"/>
      <c r="J132" s="1"/>
      <c r="K132" s="85"/>
      <c r="L132" s="85"/>
      <c r="M132" s="109"/>
      <c r="N132" s="109"/>
      <c r="O132" s="109"/>
      <c r="P132" s="463"/>
      <c r="Q132" s="463"/>
    </row>
    <row r="135" spans="2:17" ht="15.75" thickBot="1" x14ac:dyDescent="0.3"/>
    <row r="136" spans="2:17" ht="54" customHeight="1" x14ac:dyDescent="0.25">
      <c r="B136" s="112" t="s">
        <v>33</v>
      </c>
      <c r="C136" s="112" t="s">
        <v>47</v>
      </c>
      <c r="D136" s="108" t="s">
        <v>48</v>
      </c>
      <c r="E136" s="112" t="s">
        <v>49</v>
      </c>
      <c r="F136" s="77" t="s">
        <v>54</v>
      </c>
      <c r="G136" s="82"/>
    </row>
    <row r="137" spans="2:17" ht="120.75" customHeight="1" x14ac:dyDescent="0.2">
      <c r="B137" s="470" t="s">
        <v>51</v>
      </c>
      <c r="C137" s="6" t="s">
        <v>89</v>
      </c>
      <c r="D137" s="193">
        <v>25</v>
      </c>
      <c r="E137" s="193">
        <v>0</v>
      </c>
      <c r="F137" s="471">
        <f>+E137+E138+E139</f>
        <v>0</v>
      </c>
      <c r="G137" s="83"/>
    </row>
    <row r="138" spans="2:17" ht="76.150000000000006" customHeight="1" x14ac:dyDescent="0.2">
      <c r="B138" s="470"/>
      <c r="C138" s="6" t="s">
        <v>90</v>
      </c>
      <c r="D138" s="197">
        <v>25</v>
      </c>
      <c r="E138" s="193">
        <v>0</v>
      </c>
      <c r="F138" s="472"/>
      <c r="G138" s="83"/>
    </row>
    <row r="139" spans="2:17" ht="69" customHeight="1" x14ac:dyDescent="0.2">
      <c r="B139" s="470"/>
      <c r="C139" s="6" t="s">
        <v>91</v>
      </c>
      <c r="D139" s="193">
        <v>10</v>
      </c>
      <c r="E139" s="193">
        <v>0</v>
      </c>
      <c r="F139" s="473"/>
      <c r="G139" s="83"/>
    </row>
    <row r="140" spans="2:17" x14ac:dyDescent="0.25">
      <c r="C140" s="92"/>
    </row>
    <row r="143" spans="2:17" x14ac:dyDescent="0.25">
      <c r="B143" s="110" t="s">
        <v>55</v>
      </c>
    </row>
    <row r="146" spans="2:5" x14ac:dyDescent="0.25">
      <c r="B146" s="113" t="s">
        <v>33</v>
      </c>
      <c r="C146" s="113" t="s">
        <v>56</v>
      </c>
      <c r="D146" s="112" t="s">
        <v>49</v>
      </c>
      <c r="E146" s="112" t="s">
        <v>16</v>
      </c>
    </row>
    <row r="147" spans="2:5" ht="28.5" x14ac:dyDescent="0.25">
      <c r="B147" s="93" t="s">
        <v>57</v>
      </c>
      <c r="C147" s="94">
        <v>40</v>
      </c>
      <c r="D147" s="193"/>
      <c r="E147" s="446">
        <f>+D147+D148</f>
        <v>0</v>
      </c>
    </row>
    <row r="148" spans="2:5" ht="42.75" x14ac:dyDescent="0.25">
      <c r="B148" s="93" t="s">
        <v>58</v>
      </c>
      <c r="C148" s="94">
        <v>60</v>
      </c>
      <c r="D148" s="193">
        <v>0</v>
      </c>
      <c r="E148" s="447"/>
    </row>
  </sheetData>
  <mergeCells count="45">
    <mergeCell ref="P130:Q130"/>
    <mergeCell ref="P132:Q132"/>
    <mergeCell ref="B137:B139"/>
    <mergeCell ref="F137:F139"/>
    <mergeCell ref="E147:E148"/>
    <mergeCell ref="J129:L129"/>
    <mergeCell ref="P129:Q129"/>
    <mergeCell ref="P87:Q87"/>
    <mergeCell ref="P88:Q88"/>
    <mergeCell ref="P89:Q89"/>
    <mergeCell ref="P90:Q90"/>
    <mergeCell ref="B94:N94"/>
    <mergeCell ref="D97:E97"/>
    <mergeCell ref="D98:E98"/>
    <mergeCell ref="B101:P101"/>
    <mergeCell ref="B104:N104"/>
    <mergeCell ref="E122:E124"/>
    <mergeCell ref="B127:N127"/>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9"/>
  <sheetViews>
    <sheetView topLeftCell="A19"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1876</v>
      </c>
      <c r="D6" s="439"/>
      <c r="E6" s="439"/>
      <c r="F6" s="439"/>
      <c r="G6" s="439"/>
      <c r="H6" s="439"/>
      <c r="I6" s="439"/>
      <c r="J6" s="439"/>
      <c r="K6" s="439"/>
      <c r="L6" s="439"/>
      <c r="M6" s="439"/>
      <c r="N6" s="440"/>
    </row>
    <row r="7" spans="2:16" ht="16.5" thickBot="1" x14ac:dyDescent="0.3">
      <c r="B7" s="12" t="s">
        <v>5</v>
      </c>
      <c r="C7" s="439" t="s">
        <v>1877</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31</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31</v>
      </c>
      <c r="E15" s="36">
        <v>1252968600</v>
      </c>
      <c r="F15" s="311">
        <v>600</v>
      </c>
      <c r="G15" s="81"/>
      <c r="I15" s="39"/>
      <c r="J15" s="39"/>
      <c r="K15" s="39"/>
      <c r="L15" s="39"/>
      <c r="M15" s="39"/>
      <c r="N15" s="96"/>
    </row>
    <row r="16" spans="2:16" x14ac:dyDescent="0.25">
      <c r="B16" s="443"/>
      <c r="C16" s="443"/>
      <c r="D16" s="198"/>
      <c r="E16" s="36"/>
      <c r="F16" s="311"/>
      <c r="G16" s="81"/>
      <c r="I16" s="39"/>
      <c r="J16" s="39"/>
      <c r="K16" s="39"/>
      <c r="L16" s="39"/>
      <c r="M16" s="39"/>
      <c r="N16" s="96"/>
    </row>
    <row r="17" spans="1:14" x14ac:dyDescent="0.25">
      <c r="B17" s="443"/>
      <c r="C17" s="443"/>
      <c r="D17" s="198"/>
      <c r="E17" s="36"/>
      <c r="F17" s="311"/>
      <c r="G17" s="81"/>
      <c r="I17" s="39"/>
      <c r="J17" s="39"/>
      <c r="K17" s="39"/>
      <c r="L17" s="39"/>
      <c r="M17" s="39"/>
      <c r="N17" s="96"/>
    </row>
    <row r="18" spans="1:14" x14ac:dyDescent="0.25">
      <c r="B18" s="443"/>
      <c r="C18" s="443"/>
      <c r="D18" s="198"/>
      <c r="E18" s="37"/>
      <c r="F18" s="311"/>
      <c r="G18" s="81"/>
      <c r="H18" s="22"/>
      <c r="I18" s="39"/>
      <c r="J18" s="39"/>
      <c r="K18" s="39"/>
      <c r="L18" s="39"/>
      <c r="M18" s="39"/>
      <c r="N18" s="20"/>
    </row>
    <row r="19" spans="1:14" x14ac:dyDescent="0.25">
      <c r="B19" s="443"/>
      <c r="C19" s="443"/>
      <c r="D19" s="198"/>
      <c r="E19" s="37"/>
      <c r="F19" s="311"/>
      <c r="G19" s="81"/>
      <c r="H19" s="22"/>
      <c r="I19" s="41"/>
      <c r="J19" s="41"/>
      <c r="K19" s="41"/>
      <c r="L19" s="41"/>
      <c r="M19" s="41"/>
      <c r="N19" s="20"/>
    </row>
    <row r="20" spans="1:14" x14ac:dyDescent="0.25">
      <c r="B20" s="443"/>
      <c r="C20" s="443"/>
      <c r="D20" s="198"/>
      <c r="E20" s="37"/>
      <c r="F20" s="311"/>
      <c r="G20" s="81"/>
      <c r="H20" s="22"/>
      <c r="I20" s="95"/>
      <c r="J20" s="95"/>
      <c r="K20" s="95"/>
      <c r="L20" s="95"/>
      <c r="M20" s="95"/>
      <c r="N20" s="20"/>
    </row>
    <row r="21" spans="1:14" x14ac:dyDescent="0.25">
      <c r="B21" s="443"/>
      <c r="C21" s="443"/>
      <c r="D21" s="198"/>
      <c r="E21" s="37"/>
      <c r="F21" s="311"/>
      <c r="G21" s="81"/>
      <c r="H21" s="22"/>
      <c r="I21" s="95"/>
      <c r="J21" s="95"/>
      <c r="K21" s="95"/>
      <c r="L21" s="95"/>
      <c r="M21" s="95"/>
      <c r="N21" s="20"/>
    </row>
    <row r="22" spans="1:14" ht="15.75" thickBot="1" x14ac:dyDescent="0.3">
      <c r="B22" s="444" t="s">
        <v>14</v>
      </c>
      <c r="C22" s="445"/>
      <c r="D22" s="198"/>
      <c r="E22" s="64">
        <f>SUM(E15:E21)</f>
        <v>1252968600</v>
      </c>
      <c r="F22" s="311">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c r="E40" s="446">
        <f>+D40+D41</f>
        <v>0</v>
      </c>
      <c r="F40" s="92"/>
      <c r="G40" s="92"/>
      <c r="H40" s="92"/>
      <c r="I40" s="95"/>
      <c r="J40" s="95"/>
      <c r="K40" s="95"/>
      <c r="L40" s="95"/>
      <c r="M40" s="95"/>
      <c r="N40" s="96"/>
    </row>
    <row r="41" spans="1:17" ht="42.75" x14ac:dyDescent="0.25">
      <c r="A41" s="87"/>
      <c r="B41" s="93" t="s">
        <v>103</v>
      </c>
      <c r="C41" s="94">
        <v>60</v>
      </c>
      <c r="D41" s="193"/>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90.75" customHeight="1" x14ac:dyDescent="0.25">
      <c r="A49" s="47">
        <v>1</v>
      </c>
      <c r="B49" s="102"/>
      <c r="C49" s="103"/>
      <c r="D49" s="102"/>
      <c r="E49" s="90"/>
      <c r="F49" s="98"/>
      <c r="G49" s="115"/>
      <c r="H49" s="105"/>
      <c r="I49" s="99"/>
      <c r="J49" s="99"/>
      <c r="K49" s="99"/>
      <c r="L49" s="99"/>
      <c r="M49" s="90"/>
      <c r="N49" s="90">
        <f>+M49*G49</f>
        <v>0</v>
      </c>
      <c r="O49" s="27"/>
      <c r="P49" s="27"/>
      <c r="Q49" s="116"/>
      <c r="R49" s="100"/>
      <c r="S49" s="100"/>
      <c r="T49" s="100"/>
      <c r="U49" s="100"/>
      <c r="V49" s="100"/>
      <c r="W49" s="100"/>
      <c r="X49" s="100"/>
      <c r="Y49" s="100"/>
      <c r="Z49" s="100"/>
    </row>
    <row r="50" spans="1:26" s="101" customFormat="1" x14ac:dyDescent="0.25">
      <c r="A50" s="47">
        <f>+A49+1</f>
        <v>2</v>
      </c>
      <c r="B50" s="102"/>
      <c r="C50" s="103"/>
      <c r="D50" s="102"/>
      <c r="E50" s="90"/>
      <c r="F50" s="98"/>
      <c r="G50" s="98"/>
      <c r="H50" s="98"/>
      <c r="I50" s="99"/>
      <c r="J50" s="99"/>
      <c r="K50" s="99"/>
      <c r="L50" s="99"/>
      <c r="M50" s="90"/>
      <c r="N50" s="90"/>
      <c r="O50" s="27"/>
      <c r="P50" s="27"/>
      <c r="Q50" s="116"/>
      <c r="R50" s="100"/>
      <c r="S50" s="100"/>
      <c r="T50" s="100"/>
      <c r="U50" s="100"/>
      <c r="V50" s="100"/>
      <c r="W50" s="100"/>
      <c r="X50" s="100"/>
      <c r="Y50" s="100"/>
      <c r="Z50" s="100"/>
    </row>
    <row r="51" spans="1:26" s="101" customFormat="1" x14ac:dyDescent="0.25">
      <c r="A51" s="47">
        <f t="shared" ref="A51:A56" si="0">+A50+1</f>
        <v>3</v>
      </c>
      <c r="B51" s="102"/>
      <c r="C51" s="103"/>
      <c r="D51" s="102"/>
      <c r="E51" s="90"/>
      <c r="F51" s="98"/>
      <c r="G51" s="98"/>
      <c r="H51" s="98"/>
      <c r="I51" s="99"/>
      <c r="J51" s="99"/>
      <c r="K51" s="99"/>
      <c r="L51" s="99"/>
      <c r="M51" s="90"/>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90"/>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0"/>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0"/>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0"/>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0"/>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0"/>
      <c r="F57" s="98"/>
      <c r="G57" s="98"/>
      <c r="H57" s="98"/>
      <c r="I57" s="99"/>
      <c r="J57" s="99"/>
      <c r="K57" s="104">
        <f>SUM(K49:K56)</f>
        <v>0</v>
      </c>
      <c r="L57" s="104">
        <f>SUM(L49:L56)</f>
        <v>0</v>
      </c>
      <c r="M57" s="114">
        <f>SUM(M49:M56)</f>
        <v>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0</v>
      </c>
      <c r="D61" s="58"/>
      <c r="E61" s="58"/>
      <c r="F61" s="32"/>
      <c r="G61" s="32"/>
      <c r="H61" s="32"/>
      <c r="I61" s="32"/>
      <c r="J61" s="32"/>
      <c r="K61" s="32"/>
      <c r="L61" s="32"/>
      <c r="M61" s="32"/>
    </row>
    <row r="62" spans="1:26" s="30" customFormat="1" ht="30" customHeight="1" x14ac:dyDescent="0.25">
      <c r="B62" s="59" t="s">
        <v>25</v>
      </c>
      <c r="C62" s="60">
        <f>+M57</f>
        <v>0</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328" t="s">
        <v>160</v>
      </c>
      <c r="C87" s="328" t="s">
        <v>1801</v>
      </c>
      <c r="D87" s="328" t="s">
        <v>1890</v>
      </c>
      <c r="E87" s="325">
        <v>32740462</v>
      </c>
      <c r="F87" s="325"/>
      <c r="G87" s="325"/>
      <c r="H87" s="325"/>
      <c r="I87" s="327"/>
      <c r="J87" s="325"/>
      <c r="K87" s="326"/>
      <c r="L87" s="327"/>
      <c r="M87" s="325" t="s">
        <v>95</v>
      </c>
      <c r="N87" s="325"/>
      <c r="O87" s="325" t="s">
        <v>95</v>
      </c>
      <c r="P87" s="504" t="s">
        <v>1881</v>
      </c>
      <c r="Q87" s="505"/>
    </row>
    <row r="88" spans="2:17" ht="60.75" customHeight="1" x14ac:dyDescent="0.25">
      <c r="B88" s="328" t="s">
        <v>160</v>
      </c>
      <c r="C88" s="328" t="s">
        <v>1801</v>
      </c>
      <c r="D88" s="328" t="s">
        <v>1891</v>
      </c>
      <c r="E88" s="325">
        <v>22669000</v>
      </c>
      <c r="F88" s="325"/>
      <c r="G88" s="325"/>
      <c r="H88" s="325"/>
      <c r="I88" s="327"/>
      <c r="J88" s="325"/>
      <c r="K88" s="326"/>
      <c r="L88" s="327"/>
      <c r="M88" s="325" t="s">
        <v>95</v>
      </c>
      <c r="N88" s="325"/>
      <c r="O88" s="325" t="s">
        <v>95</v>
      </c>
      <c r="P88" s="504" t="s">
        <v>1881</v>
      </c>
      <c r="Q88" s="505"/>
    </row>
    <row r="89" spans="2:17" ht="60.75" customHeight="1" x14ac:dyDescent="0.25">
      <c r="B89" s="328" t="s">
        <v>220</v>
      </c>
      <c r="C89" s="328" t="s">
        <v>1801</v>
      </c>
      <c r="D89" s="328" t="s">
        <v>1892</v>
      </c>
      <c r="E89" s="325">
        <v>55222394</v>
      </c>
      <c r="F89" s="325"/>
      <c r="G89" s="325"/>
      <c r="H89" s="325"/>
      <c r="I89" s="327"/>
      <c r="J89" s="325"/>
      <c r="K89" s="326"/>
      <c r="L89" s="327"/>
      <c r="M89" s="325" t="s">
        <v>95</v>
      </c>
      <c r="N89" s="325"/>
      <c r="O89" s="325" t="s">
        <v>95</v>
      </c>
      <c r="P89" s="504" t="s">
        <v>1881</v>
      </c>
      <c r="Q89" s="505"/>
    </row>
    <row r="90" spans="2:17" ht="55.5" customHeight="1" x14ac:dyDescent="0.25">
      <c r="B90" s="328" t="s">
        <v>220</v>
      </c>
      <c r="C90" s="328" t="s">
        <v>1801</v>
      </c>
      <c r="D90" s="328" t="s">
        <v>1893</v>
      </c>
      <c r="E90" s="325">
        <v>22524167</v>
      </c>
      <c r="F90" s="325"/>
      <c r="G90" s="325"/>
      <c r="H90" s="325"/>
      <c r="I90" s="327"/>
      <c r="J90" s="325"/>
      <c r="K90" s="327"/>
      <c r="L90" s="327"/>
      <c r="M90" s="325" t="s">
        <v>95</v>
      </c>
      <c r="N90" s="325"/>
      <c r="O90" s="325" t="s">
        <v>95</v>
      </c>
      <c r="P90" s="504" t="s">
        <v>1881</v>
      </c>
      <c r="Q90" s="505"/>
    </row>
    <row r="91" spans="2:17" ht="56.25" customHeight="1" x14ac:dyDescent="0.25">
      <c r="B91" s="328" t="s">
        <v>220</v>
      </c>
      <c r="C91" s="328" t="s">
        <v>1801</v>
      </c>
      <c r="D91" s="328" t="s">
        <v>1894</v>
      </c>
      <c r="E91" s="325">
        <v>22532041</v>
      </c>
      <c r="F91" s="325"/>
      <c r="G91" s="325"/>
      <c r="H91" s="325"/>
      <c r="I91" s="327"/>
      <c r="J91" s="325"/>
      <c r="K91" s="327"/>
      <c r="L91" s="327"/>
      <c r="M91" s="325" t="s">
        <v>95</v>
      </c>
      <c r="N91" s="325"/>
      <c r="O91" s="325" t="s">
        <v>95</v>
      </c>
      <c r="P91" s="504" t="s">
        <v>1881</v>
      </c>
      <c r="Q91" s="505"/>
    </row>
    <row r="92" spans="2:17" ht="52.5" customHeight="1" x14ac:dyDescent="0.25">
      <c r="B92" s="328" t="s">
        <v>220</v>
      </c>
      <c r="C92" s="328" t="s">
        <v>1801</v>
      </c>
      <c r="D92" s="328" t="s">
        <v>1606</v>
      </c>
      <c r="E92" s="325">
        <v>1140838931</v>
      </c>
      <c r="F92" s="325"/>
      <c r="G92" s="325"/>
      <c r="H92" s="325"/>
      <c r="I92" s="327"/>
      <c r="J92" s="325"/>
      <c r="K92" s="327"/>
      <c r="L92" s="327"/>
      <c r="M92" s="325" t="s">
        <v>95</v>
      </c>
      <c r="N92" s="325"/>
      <c r="O92" s="325" t="s">
        <v>95</v>
      </c>
      <c r="P92" s="504" t="s">
        <v>1881</v>
      </c>
      <c r="Q92" s="505"/>
    </row>
    <row r="94" spans="2:17" ht="15.75" thickBot="1" x14ac:dyDescent="0.3"/>
    <row r="95" spans="2:17" ht="27" thickBot="1" x14ac:dyDescent="0.3">
      <c r="B95" s="449" t="s">
        <v>44</v>
      </c>
      <c r="C95" s="450"/>
      <c r="D95" s="450"/>
      <c r="E95" s="450"/>
      <c r="F95" s="450"/>
      <c r="G95" s="450"/>
      <c r="H95" s="450"/>
      <c r="I95" s="450"/>
      <c r="J95" s="450"/>
      <c r="K95" s="450"/>
      <c r="L95" s="450"/>
      <c r="M95" s="450"/>
      <c r="N95" s="451"/>
    </row>
    <row r="98" spans="1:26" ht="46.15" customHeight="1" x14ac:dyDescent="0.25">
      <c r="B98" s="68" t="s">
        <v>33</v>
      </c>
      <c r="C98" s="68" t="s">
        <v>45</v>
      </c>
      <c r="D98" s="452" t="s">
        <v>3</v>
      </c>
      <c r="E98" s="454"/>
    </row>
    <row r="99" spans="1:26" ht="46.9" customHeight="1" x14ac:dyDescent="0.25">
      <c r="B99" s="69" t="s">
        <v>85</v>
      </c>
      <c r="C99" s="193" t="s">
        <v>96</v>
      </c>
      <c r="D99" s="463"/>
      <c r="E99" s="463"/>
    </row>
    <row r="102" spans="1:26" ht="26.25" x14ac:dyDescent="0.25">
      <c r="B102" s="437" t="s">
        <v>62</v>
      </c>
      <c r="C102" s="438"/>
      <c r="D102" s="438"/>
      <c r="E102" s="438"/>
      <c r="F102" s="438"/>
      <c r="G102" s="438"/>
      <c r="H102" s="438"/>
      <c r="I102" s="438"/>
      <c r="J102" s="438"/>
      <c r="K102" s="438"/>
      <c r="L102" s="438"/>
      <c r="M102" s="438"/>
      <c r="N102" s="438"/>
      <c r="O102" s="438"/>
      <c r="P102" s="438"/>
    </row>
    <row r="104" spans="1:26" ht="15.75" thickBot="1" x14ac:dyDescent="0.3"/>
    <row r="105" spans="1:26" ht="27" thickBot="1" x14ac:dyDescent="0.3">
      <c r="B105" s="449" t="s">
        <v>52</v>
      </c>
      <c r="C105" s="450"/>
      <c r="D105" s="450"/>
      <c r="E105" s="450"/>
      <c r="F105" s="450"/>
      <c r="G105" s="450"/>
      <c r="H105" s="450"/>
      <c r="I105" s="450"/>
      <c r="J105" s="450"/>
      <c r="K105" s="450"/>
      <c r="L105" s="450"/>
      <c r="M105" s="450"/>
      <c r="N105" s="451"/>
    </row>
    <row r="107" spans="1:26" ht="15.75" thickBot="1" x14ac:dyDescent="0.3">
      <c r="M107" s="65"/>
      <c r="N107" s="65"/>
    </row>
    <row r="108" spans="1:26" s="95" customFormat="1" ht="109.5" customHeight="1" x14ac:dyDescent="0.25">
      <c r="B108" s="106" t="s">
        <v>104</v>
      </c>
      <c r="C108" s="106" t="s">
        <v>105</v>
      </c>
      <c r="D108" s="106" t="s">
        <v>106</v>
      </c>
      <c r="E108" s="106" t="s">
        <v>43</v>
      </c>
      <c r="F108" s="106" t="s">
        <v>22</v>
      </c>
      <c r="G108" s="106" t="s">
        <v>65</v>
      </c>
      <c r="H108" s="106" t="s">
        <v>17</v>
      </c>
      <c r="I108" s="106" t="s">
        <v>10</v>
      </c>
      <c r="J108" s="106" t="s">
        <v>31</v>
      </c>
      <c r="K108" s="106" t="s">
        <v>59</v>
      </c>
      <c r="L108" s="106" t="s">
        <v>20</v>
      </c>
      <c r="M108" s="91" t="s">
        <v>26</v>
      </c>
      <c r="N108" s="106" t="s">
        <v>107</v>
      </c>
      <c r="O108" s="106" t="s">
        <v>36</v>
      </c>
      <c r="P108" s="107" t="s">
        <v>11</v>
      </c>
      <c r="Q108" s="107" t="s">
        <v>19</v>
      </c>
    </row>
    <row r="109" spans="1:26" s="101" customFormat="1" x14ac:dyDescent="0.25">
      <c r="A109" s="47">
        <v>1</v>
      </c>
      <c r="B109" s="102"/>
      <c r="C109" s="103"/>
      <c r="D109" s="102"/>
      <c r="E109" s="97"/>
      <c r="F109" s="98"/>
      <c r="G109" s="115"/>
      <c r="H109" s="105"/>
      <c r="I109" s="99"/>
      <c r="J109" s="99"/>
      <c r="K109" s="99"/>
      <c r="L109" s="99"/>
      <c r="M109" s="90"/>
      <c r="N109" s="90">
        <f>+M109*G109</f>
        <v>0</v>
      </c>
      <c r="O109" s="27"/>
      <c r="P109" s="27"/>
      <c r="Q109" s="116"/>
      <c r="R109" s="100"/>
      <c r="S109" s="100"/>
      <c r="T109" s="100"/>
      <c r="U109" s="100"/>
      <c r="V109" s="100"/>
      <c r="W109" s="100"/>
      <c r="X109" s="100"/>
      <c r="Y109" s="100"/>
      <c r="Z109" s="100"/>
    </row>
    <row r="110" spans="1:26" s="101" customFormat="1" x14ac:dyDescent="0.25">
      <c r="A110" s="47">
        <f>+A109+1</f>
        <v>2</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ref="A111:A116" si="1">+A110+1</f>
        <v>3</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1"/>
        <v>4</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1"/>
        <v>5</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1"/>
        <v>6</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f t="shared" si="1"/>
        <v>7</v>
      </c>
      <c r="B115" s="102"/>
      <c r="C115" s="103"/>
      <c r="D115" s="102"/>
      <c r="E115" s="97"/>
      <c r="F115" s="98"/>
      <c r="G115" s="98"/>
      <c r="H115" s="98"/>
      <c r="I115" s="99"/>
      <c r="J115" s="99"/>
      <c r="K115" s="99"/>
      <c r="L115" s="99"/>
      <c r="M115" s="90"/>
      <c r="N115" s="90"/>
      <c r="O115" s="27"/>
      <c r="P115" s="27"/>
      <c r="Q115" s="116"/>
      <c r="R115" s="100"/>
      <c r="S115" s="100"/>
      <c r="T115" s="100"/>
      <c r="U115" s="100"/>
      <c r="V115" s="100"/>
      <c r="W115" s="100"/>
      <c r="X115" s="100"/>
      <c r="Y115" s="100"/>
      <c r="Z115" s="100"/>
    </row>
    <row r="116" spans="1:26" s="101" customFormat="1" x14ac:dyDescent="0.25">
      <c r="A116" s="47">
        <f t="shared" si="1"/>
        <v>8</v>
      </c>
      <c r="B116" s="102"/>
      <c r="C116" s="103"/>
      <c r="D116" s="102"/>
      <c r="E116" s="97"/>
      <c r="F116" s="98"/>
      <c r="G116" s="98"/>
      <c r="H116" s="98"/>
      <c r="I116" s="99"/>
      <c r="J116" s="99"/>
      <c r="K116" s="99"/>
      <c r="L116" s="99"/>
      <c r="M116" s="90"/>
      <c r="N116" s="90"/>
      <c r="O116" s="27"/>
      <c r="P116" s="27"/>
      <c r="Q116" s="116"/>
      <c r="R116" s="100"/>
      <c r="S116" s="100"/>
      <c r="T116" s="100"/>
      <c r="U116" s="100"/>
      <c r="V116" s="100"/>
      <c r="W116" s="100"/>
      <c r="X116" s="100"/>
      <c r="Y116" s="100"/>
      <c r="Z116" s="100"/>
    </row>
    <row r="117" spans="1:26" s="101" customFormat="1" x14ac:dyDescent="0.25">
      <c r="A117" s="47"/>
      <c r="B117" s="50" t="s">
        <v>16</v>
      </c>
      <c r="C117" s="103"/>
      <c r="D117" s="102"/>
      <c r="E117" s="97"/>
      <c r="F117" s="98"/>
      <c r="G117" s="98"/>
      <c r="H117" s="98"/>
      <c r="I117" s="99"/>
      <c r="J117" s="99"/>
      <c r="K117" s="104">
        <f>SUM(K109:K116)</f>
        <v>0</v>
      </c>
      <c r="L117" s="104">
        <f>SUM(L109:L116)</f>
        <v>0</v>
      </c>
      <c r="M117" s="114">
        <f>SUM(M109:M116)</f>
        <v>0</v>
      </c>
      <c r="N117" s="104">
        <f>SUM(N109:N116)</f>
        <v>0</v>
      </c>
      <c r="O117" s="27"/>
      <c r="P117" s="27"/>
      <c r="Q117" s="117"/>
    </row>
    <row r="118" spans="1:26" x14ac:dyDescent="0.25">
      <c r="B118" s="30"/>
      <c r="C118" s="30"/>
      <c r="D118" s="30"/>
      <c r="E118" s="31"/>
      <c r="F118" s="30"/>
      <c r="G118" s="30"/>
      <c r="H118" s="30"/>
      <c r="I118" s="30"/>
      <c r="J118" s="30"/>
      <c r="K118" s="30"/>
      <c r="L118" s="30"/>
      <c r="M118" s="30"/>
      <c r="N118" s="30"/>
      <c r="O118" s="30"/>
      <c r="P118" s="30"/>
    </row>
    <row r="119" spans="1:26" ht="18.75" x14ac:dyDescent="0.25">
      <c r="B119" s="59" t="s">
        <v>32</v>
      </c>
      <c r="C119" s="73">
        <f>+K117</f>
        <v>0</v>
      </c>
      <c r="H119" s="32"/>
      <c r="I119" s="32"/>
      <c r="J119" s="32"/>
      <c r="K119" s="32"/>
      <c r="L119" s="32"/>
      <c r="M119" s="32"/>
      <c r="N119" s="30"/>
      <c r="O119" s="30"/>
      <c r="P119" s="30"/>
    </row>
    <row r="121" spans="1:26" ht="15.75" thickBot="1" x14ac:dyDescent="0.3"/>
    <row r="122" spans="1:26" ht="37.15" customHeight="1" thickBot="1" x14ac:dyDescent="0.3">
      <c r="B122" s="76" t="s">
        <v>47</v>
      </c>
      <c r="C122" s="77" t="s">
        <v>48</v>
      </c>
      <c r="D122" s="76" t="s">
        <v>49</v>
      </c>
      <c r="E122" s="77" t="s">
        <v>53</v>
      </c>
    </row>
    <row r="123" spans="1:26" ht="41.45" customHeight="1" x14ac:dyDescent="0.25">
      <c r="B123" s="67" t="s">
        <v>86</v>
      </c>
      <c r="C123" s="70">
        <v>20</v>
      </c>
      <c r="D123" s="70"/>
      <c r="E123" s="467">
        <f>+D123+D124+D125</f>
        <v>0</v>
      </c>
    </row>
    <row r="124" spans="1:26" x14ac:dyDescent="0.25">
      <c r="B124" s="67" t="s">
        <v>87</v>
      </c>
      <c r="C124" s="200">
        <v>30</v>
      </c>
      <c r="D124" s="193"/>
      <c r="E124" s="468"/>
    </row>
    <row r="125" spans="1:26" ht="15.75" thickBot="1" x14ac:dyDescent="0.3">
      <c r="B125" s="67" t="s">
        <v>88</v>
      </c>
      <c r="C125" s="72">
        <v>40</v>
      </c>
      <c r="D125" s="72"/>
      <c r="E125" s="469"/>
    </row>
    <row r="127" spans="1:26" ht="15.75" thickBot="1" x14ac:dyDescent="0.3"/>
    <row r="128" spans="1:26" ht="27" thickBot="1" x14ac:dyDescent="0.3">
      <c r="B128" s="449" t="s">
        <v>50</v>
      </c>
      <c r="C128" s="450"/>
      <c r="D128" s="450"/>
      <c r="E128" s="450"/>
      <c r="F128" s="450"/>
      <c r="G128" s="450"/>
      <c r="H128" s="450"/>
      <c r="I128" s="450"/>
      <c r="J128" s="450"/>
      <c r="K128" s="450"/>
      <c r="L128" s="450"/>
      <c r="M128" s="450"/>
      <c r="N128" s="451"/>
    </row>
    <row r="130" spans="2:17" ht="76.5" customHeight="1" x14ac:dyDescent="0.25">
      <c r="B130" s="108" t="s">
        <v>0</v>
      </c>
      <c r="C130" s="108" t="s">
        <v>39</v>
      </c>
      <c r="D130" s="108" t="s">
        <v>40</v>
      </c>
      <c r="E130" s="108" t="s">
        <v>78</v>
      </c>
      <c r="F130" s="108" t="s">
        <v>80</v>
      </c>
      <c r="G130" s="108" t="s">
        <v>81</v>
      </c>
      <c r="H130" s="108" t="s">
        <v>82</v>
      </c>
      <c r="I130" s="108" t="s">
        <v>79</v>
      </c>
      <c r="J130" s="452" t="s">
        <v>83</v>
      </c>
      <c r="K130" s="453"/>
      <c r="L130" s="454"/>
      <c r="M130" s="108" t="s">
        <v>84</v>
      </c>
      <c r="N130" s="108" t="s">
        <v>41</v>
      </c>
      <c r="O130" s="108" t="s">
        <v>42</v>
      </c>
      <c r="P130" s="452" t="s">
        <v>3</v>
      </c>
      <c r="Q130" s="454"/>
    </row>
    <row r="131" spans="2:17" ht="60.75" customHeight="1" x14ac:dyDescent="0.25">
      <c r="B131" s="190" t="s">
        <v>510</v>
      </c>
      <c r="C131" s="190"/>
      <c r="D131" s="3"/>
      <c r="E131" s="3"/>
      <c r="F131" s="3"/>
      <c r="G131" s="3"/>
      <c r="H131" s="3"/>
      <c r="I131" s="5"/>
      <c r="J131" s="1" t="s">
        <v>482</v>
      </c>
      <c r="K131" s="86" t="s">
        <v>527</v>
      </c>
      <c r="L131" s="85" t="s">
        <v>528</v>
      </c>
      <c r="M131" s="109"/>
      <c r="N131" s="109"/>
      <c r="O131" s="109"/>
      <c r="P131" s="463"/>
      <c r="Q131" s="463"/>
    </row>
    <row r="132" spans="2:17" ht="60.75" customHeight="1" x14ac:dyDescent="0.25">
      <c r="B132" s="190" t="s">
        <v>92</v>
      </c>
      <c r="C132" s="190"/>
      <c r="D132" s="3"/>
      <c r="E132" s="3"/>
      <c r="F132" s="3"/>
      <c r="G132" s="3"/>
      <c r="H132" s="3"/>
      <c r="I132" s="5"/>
      <c r="J132" s="1"/>
      <c r="K132" s="86"/>
      <c r="L132" s="85"/>
      <c r="M132" s="109"/>
      <c r="N132" s="109"/>
      <c r="O132" s="109"/>
      <c r="P132" s="193"/>
      <c r="Q132" s="193"/>
    </row>
    <row r="133" spans="2:17" ht="33.6" customHeight="1" x14ac:dyDescent="0.25">
      <c r="B133" s="190" t="s">
        <v>93</v>
      </c>
      <c r="C133" s="190"/>
      <c r="D133" s="3"/>
      <c r="E133" s="3"/>
      <c r="F133" s="3"/>
      <c r="G133" s="3"/>
      <c r="H133" s="3"/>
      <c r="I133" s="5"/>
      <c r="J133" s="1"/>
      <c r="K133" s="85"/>
      <c r="L133" s="85"/>
      <c r="M133" s="109"/>
      <c r="N133" s="109"/>
      <c r="O133" s="109"/>
      <c r="P133" s="463"/>
      <c r="Q133" s="463"/>
    </row>
    <row r="136" spans="2:17" ht="15.75" thickBot="1" x14ac:dyDescent="0.3"/>
    <row r="137" spans="2:17" ht="54" customHeight="1" x14ac:dyDescent="0.25">
      <c r="B137" s="112" t="s">
        <v>33</v>
      </c>
      <c r="C137" s="112" t="s">
        <v>47</v>
      </c>
      <c r="D137" s="108" t="s">
        <v>48</v>
      </c>
      <c r="E137" s="112" t="s">
        <v>49</v>
      </c>
      <c r="F137" s="77" t="s">
        <v>54</v>
      </c>
      <c r="G137" s="82"/>
    </row>
    <row r="138" spans="2:17" ht="120.75" customHeight="1" x14ac:dyDescent="0.2">
      <c r="B138" s="470" t="s">
        <v>51</v>
      </c>
      <c r="C138" s="6" t="s">
        <v>89</v>
      </c>
      <c r="D138" s="193">
        <v>25</v>
      </c>
      <c r="E138" s="193">
        <v>0</v>
      </c>
      <c r="F138" s="471">
        <f>+E138+E139+E140</f>
        <v>0</v>
      </c>
      <c r="G138" s="83"/>
    </row>
    <row r="139" spans="2:17" ht="76.150000000000006" customHeight="1" x14ac:dyDescent="0.2">
      <c r="B139" s="470"/>
      <c r="C139" s="6" t="s">
        <v>90</v>
      </c>
      <c r="D139" s="197">
        <v>25</v>
      </c>
      <c r="E139" s="193">
        <v>0</v>
      </c>
      <c r="F139" s="472"/>
      <c r="G139" s="83"/>
    </row>
    <row r="140" spans="2:17" ht="69" customHeight="1" x14ac:dyDescent="0.2">
      <c r="B140" s="470"/>
      <c r="C140" s="6" t="s">
        <v>91</v>
      </c>
      <c r="D140" s="193">
        <v>10</v>
      </c>
      <c r="E140" s="193">
        <v>0</v>
      </c>
      <c r="F140" s="473"/>
      <c r="G140" s="83"/>
    </row>
    <row r="141" spans="2:17" x14ac:dyDescent="0.25">
      <c r="C141" s="92"/>
    </row>
    <row r="144" spans="2:17" x14ac:dyDescent="0.25">
      <c r="B144" s="110" t="s">
        <v>55</v>
      </c>
    </row>
    <row r="147" spans="2:5" x14ac:dyDescent="0.25">
      <c r="B147" s="113" t="s">
        <v>33</v>
      </c>
      <c r="C147" s="113" t="s">
        <v>56</v>
      </c>
      <c r="D147" s="112" t="s">
        <v>49</v>
      </c>
      <c r="E147" s="112" t="s">
        <v>16</v>
      </c>
    </row>
    <row r="148" spans="2:5" ht="28.5" x14ac:dyDescent="0.25">
      <c r="B148" s="93" t="s">
        <v>57</v>
      </c>
      <c r="C148" s="94">
        <v>40</v>
      </c>
      <c r="D148" s="193"/>
      <c r="E148" s="446">
        <f>+D148+D149</f>
        <v>0</v>
      </c>
    </row>
    <row r="149" spans="2:5" ht="42.75" x14ac:dyDescent="0.25">
      <c r="B149" s="93" t="s">
        <v>58</v>
      </c>
      <c r="C149" s="94">
        <v>60</v>
      </c>
      <c r="D149" s="193">
        <v>0</v>
      </c>
      <c r="E149" s="447"/>
    </row>
  </sheetData>
  <mergeCells count="47">
    <mergeCell ref="E148:E149"/>
    <mergeCell ref="B128:N128"/>
    <mergeCell ref="J130:L130"/>
    <mergeCell ref="P130:Q130"/>
    <mergeCell ref="P131:Q131"/>
    <mergeCell ref="P133:Q133"/>
    <mergeCell ref="B138:B140"/>
    <mergeCell ref="F138:F140"/>
    <mergeCell ref="E123:E125"/>
    <mergeCell ref="P87:Q87"/>
    <mergeCell ref="P88:Q88"/>
    <mergeCell ref="P89:Q89"/>
    <mergeCell ref="P90:Q90"/>
    <mergeCell ref="P91:Q91"/>
    <mergeCell ref="P92:Q92"/>
    <mergeCell ref="B95:N95"/>
    <mergeCell ref="D98:E98"/>
    <mergeCell ref="D99:E99"/>
    <mergeCell ref="B102:P102"/>
    <mergeCell ref="B105:N105"/>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5"/>
  <sheetViews>
    <sheetView topLeftCell="A28" workbookViewId="0">
      <selection activeCell="B71" sqref="B71"/>
    </sheetView>
  </sheetViews>
  <sheetFormatPr baseColWidth="10" defaultRowHeight="15" x14ac:dyDescent="0.25"/>
  <cols>
    <col min="1" max="1" width="54.140625" style="92" customWidth="1"/>
    <col min="2" max="2" width="22.7109375" style="92" customWidth="1"/>
    <col min="3" max="3" width="27.7109375" style="92" customWidth="1"/>
    <col min="4" max="4" width="26.85546875" style="92" customWidth="1"/>
    <col min="5" max="5" width="15.42578125" style="92" customWidth="1"/>
    <col min="6" max="6" width="14" style="92" customWidth="1"/>
    <col min="7" max="7" width="13.28515625" style="92" customWidth="1"/>
    <col min="8" max="13" width="11.42578125" style="92"/>
    <col min="14" max="14" width="12.5703125" style="92" bestFit="1" customWidth="1"/>
    <col min="15"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313</v>
      </c>
      <c r="C5" s="439"/>
      <c r="D5" s="439"/>
      <c r="E5" s="439"/>
      <c r="F5" s="439"/>
      <c r="G5" s="439"/>
      <c r="H5" s="439"/>
      <c r="I5" s="439"/>
      <c r="J5" s="439"/>
      <c r="K5" s="439"/>
      <c r="L5" s="439"/>
      <c r="M5" s="440"/>
      <c r="N5" s="9"/>
      <c r="O5" s="9"/>
      <c r="P5" s="9"/>
    </row>
    <row r="6" spans="1:16" ht="16.5" thickBot="1" x14ac:dyDescent="0.3">
      <c r="A6" s="12" t="s">
        <v>5</v>
      </c>
      <c r="B6" s="439"/>
      <c r="C6" s="439"/>
      <c r="D6" s="439"/>
      <c r="E6" s="439"/>
      <c r="F6" s="439"/>
      <c r="G6" s="439"/>
      <c r="H6" s="439"/>
      <c r="I6" s="439"/>
      <c r="J6" s="439"/>
      <c r="K6" s="439"/>
      <c r="L6" s="439"/>
      <c r="M6" s="440"/>
      <c r="N6" s="9"/>
      <c r="O6" s="9"/>
      <c r="P6" s="9"/>
    </row>
    <row r="7" spans="1:16" ht="16.5" thickBot="1" x14ac:dyDescent="0.3">
      <c r="A7" s="12" t="s">
        <v>6</v>
      </c>
      <c r="B7" s="439"/>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v>3</v>
      </c>
      <c r="C9" s="441"/>
      <c r="D9" s="442"/>
      <c r="E9" s="34"/>
      <c r="F9" s="34"/>
      <c r="G9" s="34"/>
      <c r="H9" s="34"/>
      <c r="I9" s="34"/>
      <c r="J9" s="34"/>
      <c r="K9" s="34"/>
      <c r="L9" s="34"/>
      <c r="M9" s="35"/>
      <c r="N9" s="9"/>
      <c r="O9" s="9"/>
      <c r="P9" s="9"/>
    </row>
    <row r="10" spans="1:16" ht="16.5" thickBot="1" x14ac:dyDescent="0.3">
      <c r="A10" s="14" t="s">
        <v>9</v>
      </c>
      <c r="B10" s="15">
        <v>41979</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3</v>
      </c>
      <c r="D14" s="36">
        <v>1127671740</v>
      </c>
      <c r="E14" s="241">
        <v>540</v>
      </c>
      <c r="F14" s="81"/>
      <c r="G14" s="9"/>
      <c r="H14" s="39"/>
      <c r="I14" s="39"/>
      <c r="J14" s="39"/>
      <c r="K14" s="39"/>
      <c r="L14" s="39"/>
      <c r="M14" s="96"/>
      <c r="N14" s="9"/>
      <c r="O14" s="9"/>
      <c r="P14" s="9"/>
    </row>
    <row r="15" spans="1:16" x14ac:dyDescent="0.25">
      <c r="A15" s="443"/>
      <c r="B15" s="443"/>
      <c r="C15" s="198"/>
      <c r="D15" s="36"/>
      <c r="E15" s="241"/>
      <c r="F15" s="81"/>
      <c r="G15" s="9"/>
      <c r="H15" s="39"/>
      <c r="I15" s="39"/>
      <c r="J15" s="39"/>
      <c r="K15" s="39"/>
      <c r="L15" s="39"/>
      <c r="M15" s="96"/>
      <c r="N15" s="9"/>
      <c r="O15" s="9"/>
      <c r="P15" s="9"/>
    </row>
    <row r="16" spans="1:16" x14ac:dyDescent="0.25">
      <c r="A16" s="443"/>
      <c r="B16" s="443"/>
      <c r="C16" s="198"/>
      <c r="D16" s="36"/>
      <c r="E16" s="241"/>
      <c r="F16" s="81"/>
      <c r="G16" s="9"/>
      <c r="H16" s="39"/>
      <c r="I16" s="39"/>
      <c r="J16" s="39"/>
      <c r="K16" s="39"/>
      <c r="L16" s="39"/>
      <c r="M16" s="96"/>
      <c r="N16" s="9"/>
      <c r="O16" s="9"/>
      <c r="P16" s="9"/>
    </row>
    <row r="17" spans="1:16" x14ac:dyDescent="0.25">
      <c r="A17" s="443"/>
      <c r="B17" s="443"/>
      <c r="C17" s="198"/>
      <c r="D17" s="37"/>
      <c r="E17" s="241"/>
      <c r="F17" s="81"/>
      <c r="G17" s="22"/>
      <c r="H17" s="39"/>
      <c r="I17" s="39"/>
      <c r="J17" s="39"/>
      <c r="K17" s="39"/>
      <c r="L17" s="39"/>
      <c r="M17" s="20"/>
      <c r="N17" s="9"/>
      <c r="O17" s="9"/>
      <c r="P17" s="9"/>
    </row>
    <row r="18" spans="1:16" x14ac:dyDescent="0.25">
      <c r="A18" s="443"/>
      <c r="B18" s="443"/>
      <c r="C18" s="198"/>
      <c r="D18" s="37"/>
      <c r="E18" s="36"/>
      <c r="F18" s="81"/>
      <c r="G18" s="22"/>
      <c r="H18" s="41"/>
      <c r="I18" s="41"/>
      <c r="J18" s="41"/>
      <c r="K18" s="41"/>
      <c r="L18" s="41"/>
      <c r="M18" s="20"/>
      <c r="N18" s="9"/>
      <c r="O18" s="9"/>
      <c r="P18" s="9"/>
    </row>
    <row r="19" spans="1:16" x14ac:dyDescent="0.25">
      <c r="A19" s="443"/>
      <c r="B19" s="443"/>
      <c r="C19" s="198"/>
      <c r="D19" s="37"/>
      <c r="E19" s="36"/>
      <c r="F19" s="81"/>
      <c r="G19" s="22"/>
      <c r="H19" s="95"/>
      <c r="I19" s="95"/>
      <c r="J19" s="95"/>
      <c r="K19" s="95"/>
      <c r="L19" s="95"/>
      <c r="M19" s="20"/>
      <c r="N19" s="9"/>
      <c r="O19" s="9"/>
      <c r="P19" s="9"/>
    </row>
    <row r="20" spans="1:16" x14ac:dyDescent="0.25">
      <c r="A20" s="443"/>
      <c r="B20" s="443"/>
      <c r="C20" s="198"/>
      <c r="D20" s="37"/>
      <c r="E20" s="36"/>
      <c r="F20" s="81"/>
      <c r="G20" s="22"/>
      <c r="H20" s="95"/>
      <c r="I20" s="95"/>
      <c r="J20" s="95"/>
      <c r="K20" s="95"/>
      <c r="L20" s="95"/>
      <c r="M20" s="20"/>
      <c r="N20" s="9"/>
      <c r="O20" s="9"/>
      <c r="P20" s="9"/>
    </row>
    <row r="21" spans="1:16" x14ac:dyDescent="0.25">
      <c r="A21" s="444" t="s">
        <v>14</v>
      </c>
      <c r="B21" s="445"/>
      <c r="C21" s="198"/>
      <c r="D21" s="64">
        <f>SUM(D14:D20)</f>
        <v>1127671740</v>
      </c>
      <c r="E21" s="241">
        <f>SUM(E14:E20)</f>
        <v>540</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432</v>
      </c>
      <c r="C23" s="42"/>
      <c r="D23" s="45">
        <f>D21</f>
        <v>1127671740</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t="s">
        <v>110</v>
      </c>
      <c r="H29" s="95"/>
      <c r="I29" s="95"/>
      <c r="J29" s="95"/>
      <c r="K29" s="95"/>
      <c r="L29" s="95"/>
      <c r="M29" s="96"/>
      <c r="N29" s="9"/>
      <c r="O29" s="9"/>
      <c r="P29" s="9"/>
    </row>
    <row r="30" spans="1:16" x14ac:dyDescent="0.25">
      <c r="A30" s="109" t="s">
        <v>98</v>
      </c>
      <c r="B30" s="193" t="s">
        <v>110</v>
      </c>
      <c r="C30" s="193"/>
      <c r="H30" s="95"/>
      <c r="I30" s="95"/>
      <c r="J30" s="95"/>
      <c r="K30" s="95"/>
      <c r="L30" s="95"/>
      <c r="M30" s="96"/>
      <c r="N30" s="9"/>
      <c r="O30" s="9"/>
      <c r="P30" s="9"/>
    </row>
    <row r="31" spans="1:16" x14ac:dyDescent="0.25">
      <c r="A31" s="109" t="s">
        <v>99</v>
      </c>
      <c r="B31" s="193"/>
      <c r="C31" s="193"/>
      <c r="H31" s="95"/>
      <c r="I31" s="95"/>
      <c r="J31" s="95"/>
      <c r="K31" s="95"/>
      <c r="L31" s="95"/>
      <c r="M31" s="96"/>
      <c r="N31" s="9"/>
      <c r="O31" s="9"/>
      <c r="P31" s="9"/>
    </row>
    <row r="32" spans="1:16" x14ac:dyDescent="0.25">
      <c r="A32" s="109" t="s">
        <v>100</v>
      </c>
      <c r="B32" s="242"/>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c r="D39" s="446">
        <f>+C39+C40</f>
        <v>0</v>
      </c>
      <c r="H39" s="95"/>
      <c r="I39" s="95"/>
      <c r="J39" s="95"/>
      <c r="K39" s="95"/>
      <c r="L39" s="95"/>
      <c r="M39" s="96"/>
      <c r="N39" s="9"/>
      <c r="O39" s="9"/>
      <c r="P39" s="9"/>
    </row>
    <row r="40" spans="1:16" ht="122.25" customHeight="1" x14ac:dyDescent="0.25">
      <c r="A40" s="93" t="s">
        <v>103</v>
      </c>
      <c r="B40" s="94">
        <v>60</v>
      </c>
      <c r="C40" s="193"/>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75" x14ac:dyDescent="0.25">
      <c r="A48" s="50" t="s">
        <v>1292</v>
      </c>
      <c r="B48" s="103" t="s">
        <v>1292</v>
      </c>
      <c r="C48" s="102" t="s">
        <v>189</v>
      </c>
      <c r="D48" s="97" t="s">
        <v>1293</v>
      </c>
      <c r="E48" s="98" t="s">
        <v>95</v>
      </c>
      <c r="F48" s="98"/>
      <c r="G48" s="259">
        <v>41260</v>
      </c>
      <c r="H48" s="105"/>
      <c r="I48" s="99" t="s">
        <v>96</v>
      </c>
      <c r="J48" s="155">
        <v>21.43</v>
      </c>
      <c r="K48" s="155"/>
      <c r="L48" s="124">
        <v>610</v>
      </c>
      <c r="M48" s="90"/>
      <c r="N48" s="27">
        <f>2549225872+448168760+219492290</f>
        <v>3216886922</v>
      </c>
      <c r="O48" s="27"/>
      <c r="P48" s="116" t="s">
        <v>1294</v>
      </c>
    </row>
    <row r="49" spans="1:17" s="286" customFormat="1" ht="43.5" customHeight="1" x14ac:dyDescent="0.25">
      <c r="A49" s="275" t="s">
        <v>1292</v>
      </c>
      <c r="B49" s="276" t="s">
        <v>1292</v>
      </c>
      <c r="C49" s="277" t="s">
        <v>260</v>
      </c>
      <c r="D49" s="278" t="s">
        <v>1295</v>
      </c>
      <c r="E49" s="279" t="s">
        <v>95</v>
      </c>
      <c r="F49" s="279"/>
      <c r="G49" s="280">
        <v>41131</v>
      </c>
      <c r="H49" s="280">
        <v>41258</v>
      </c>
      <c r="I49" s="281" t="s">
        <v>96</v>
      </c>
      <c r="J49" s="278"/>
      <c r="K49" s="278">
        <v>4.16</v>
      </c>
      <c r="L49" s="282">
        <v>157</v>
      </c>
      <c r="M49" s="283"/>
      <c r="N49" s="284">
        <v>258367395</v>
      </c>
      <c r="O49" s="284"/>
      <c r="P49" s="285"/>
      <c r="Q49" s="286" t="s">
        <v>1296</v>
      </c>
    </row>
    <row r="50" spans="1:17" x14ac:dyDescent="0.25">
      <c r="A50" s="50"/>
      <c r="B50" s="103"/>
      <c r="C50" s="102"/>
      <c r="D50" s="97"/>
      <c r="E50" s="98"/>
      <c r="F50" s="98"/>
      <c r="G50" s="105"/>
      <c r="H50" s="105"/>
      <c r="I50" s="99"/>
      <c r="J50" s="155"/>
      <c r="K50" s="155"/>
      <c r="L50" s="124"/>
      <c r="M50" s="90"/>
      <c r="N50" s="27"/>
      <c r="O50" s="27"/>
      <c r="P50" s="116"/>
    </row>
    <row r="51" spans="1:17" x14ac:dyDescent="0.25">
      <c r="A51" s="50"/>
      <c r="B51" s="103"/>
      <c r="C51" s="102"/>
      <c r="D51" s="97"/>
      <c r="E51" s="98"/>
      <c r="F51" s="98"/>
      <c r="G51" s="105"/>
      <c r="H51" s="105"/>
      <c r="I51" s="99"/>
      <c r="J51" s="155"/>
      <c r="K51" s="155"/>
      <c r="L51" s="124"/>
      <c r="M51" s="90"/>
      <c r="N51" s="27"/>
      <c r="O51" s="27"/>
      <c r="P51" s="116"/>
    </row>
    <row r="52" spans="1:17" x14ac:dyDescent="0.25">
      <c r="A52" s="50"/>
      <c r="B52" s="103"/>
      <c r="C52" s="102"/>
      <c r="D52" s="97"/>
      <c r="E52" s="98"/>
      <c r="F52" s="98"/>
      <c r="G52" s="105"/>
      <c r="H52" s="105"/>
      <c r="I52" s="99"/>
      <c r="J52" s="155"/>
      <c r="K52" s="155"/>
      <c r="L52" s="124"/>
      <c r="M52" s="90"/>
      <c r="N52" s="27"/>
      <c r="O52" s="27"/>
      <c r="P52" s="116"/>
    </row>
    <row r="53" spans="1:17" x14ac:dyDescent="0.25">
      <c r="A53" s="245"/>
      <c r="B53" s="103"/>
      <c r="C53" s="102"/>
      <c r="D53" s="97"/>
      <c r="E53" s="98"/>
      <c r="F53" s="98"/>
      <c r="G53" s="105"/>
      <c r="H53" s="105"/>
      <c r="I53" s="99"/>
      <c r="J53" s="90"/>
      <c r="K53" s="155"/>
      <c r="L53" s="124"/>
      <c r="M53" s="90"/>
      <c r="N53" s="27"/>
      <c r="O53" s="27"/>
      <c r="P53" s="116"/>
    </row>
    <row r="54" spans="1:17" x14ac:dyDescent="0.25">
      <c r="A54" s="50"/>
      <c r="B54" s="103"/>
      <c r="C54" s="102"/>
      <c r="D54" s="97"/>
      <c r="E54" s="98"/>
      <c r="F54" s="98"/>
      <c r="G54" s="105"/>
      <c r="H54" s="99"/>
      <c r="I54" s="99"/>
      <c r="J54" s="99"/>
      <c r="K54" s="99"/>
      <c r="L54" s="90"/>
      <c r="M54" s="90"/>
      <c r="N54" s="27"/>
      <c r="O54" s="27"/>
      <c r="P54" s="116"/>
    </row>
    <row r="55" spans="1:17" x14ac:dyDescent="0.25">
      <c r="A55" s="102"/>
      <c r="B55" s="103"/>
      <c r="C55" s="102"/>
      <c r="D55" s="97"/>
      <c r="E55" s="98"/>
      <c r="F55" s="98"/>
      <c r="G55" s="98"/>
      <c r="H55" s="99"/>
      <c r="I55" s="99"/>
      <c r="J55" s="99"/>
      <c r="K55" s="99"/>
      <c r="L55" s="90"/>
      <c r="M55" s="90"/>
      <c r="N55" s="27"/>
      <c r="O55" s="27"/>
      <c r="P55" s="116"/>
    </row>
    <row r="56" spans="1:17" x14ac:dyDescent="0.25">
      <c r="A56" s="50" t="s">
        <v>16</v>
      </c>
      <c r="B56" s="103"/>
      <c r="C56" s="102"/>
      <c r="D56" s="97"/>
      <c r="E56" s="98"/>
      <c r="F56" s="98"/>
      <c r="G56" s="98"/>
      <c r="H56" s="99"/>
      <c r="I56" s="99"/>
      <c r="J56" s="104">
        <f t="shared" ref="J56:M56" si="0">SUM(J48:J55)</f>
        <v>21.43</v>
      </c>
      <c r="K56" s="104">
        <f t="shared" si="0"/>
        <v>4.16</v>
      </c>
      <c r="L56" s="114">
        <f t="shared" si="0"/>
        <v>767</v>
      </c>
      <c r="M56" s="104">
        <f t="shared" si="0"/>
        <v>0</v>
      </c>
      <c r="N56" s="27"/>
      <c r="O56" s="27"/>
      <c r="P56" s="117"/>
    </row>
    <row r="57" spans="1:17" x14ac:dyDescent="0.25">
      <c r="A57" s="30"/>
      <c r="B57" s="30"/>
      <c r="C57" s="30"/>
      <c r="D57" s="31"/>
      <c r="E57" s="30"/>
      <c r="F57" s="30"/>
      <c r="G57" s="30"/>
      <c r="H57" s="30"/>
      <c r="I57" s="30"/>
      <c r="J57" s="30"/>
      <c r="K57" s="30"/>
      <c r="L57" s="30"/>
      <c r="M57" s="30"/>
      <c r="N57" s="30"/>
      <c r="O57" s="30"/>
      <c r="P57" s="30"/>
    </row>
    <row r="58" spans="1:17" x14ac:dyDescent="0.25">
      <c r="A58" s="434" t="s">
        <v>28</v>
      </c>
      <c r="B58" s="434" t="s">
        <v>27</v>
      </c>
      <c r="C58" s="436" t="s">
        <v>34</v>
      </c>
      <c r="D58" s="436"/>
      <c r="E58" s="30"/>
      <c r="F58" s="30"/>
      <c r="G58" s="30"/>
      <c r="H58" s="30"/>
      <c r="I58" s="30"/>
      <c r="J58" s="30"/>
      <c r="K58" s="30"/>
      <c r="L58" s="30"/>
      <c r="M58" s="30"/>
      <c r="N58" s="30"/>
      <c r="O58" s="30"/>
      <c r="P58" s="30"/>
    </row>
    <row r="59" spans="1:17" x14ac:dyDescent="0.25">
      <c r="A59" s="435"/>
      <c r="B59" s="435"/>
      <c r="C59" s="199" t="s">
        <v>23</v>
      </c>
      <c r="D59" s="62" t="s">
        <v>24</v>
      </c>
      <c r="E59" s="30"/>
      <c r="F59" s="30"/>
      <c r="G59" s="30"/>
      <c r="H59" s="30"/>
      <c r="I59" s="30"/>
      <c r="J59" s="30"/>
      <c r="K59" s="30"/>
      <c r="L59" s="30"/>
      <c r="M59" s="30"/>
      <c r="N59" s="30"/>
      <c r="O59" s="30"/>
      <c r="P59" s="30"/>
    </row>
    <row r="60" spans="1:17" ht="18.75" x14ac:dyDescent="0.25">
      <c r="A60" s="59" t="s">
        <v>21</v>
      </c>
      <c r="B60" s="60">
        <f>+J56</f>
        <v>21.43</v>
      </c>
      <c r="C60" s="200"/>
      <c r="D60" s="200" t="s">
        <v>110</v>
      </c>
      <c r="E60" s="32"/>
      <c r="F60" s="32"/>
      <c r="G60" s="32"/>
      <c r="H60" s="32"/>
      <c r="I60" s="32"/>
      <c r="J60" s="32"/>
      <c r="K60" s="32"/>
      <c r="L60" s="32"/>
      <c r="M60" s="30"/>
      <c r="N60" s="30"/>
      <c r="O60" s="30"/>
      <c r="P60" s="30"/>
    </row>
    <row r="61" spans="1:17" x14ac:dyDescent="0.25">
      <c r="A61" s="59" t="s">
        <v>25</v>
      </c>
      <c r="B61" s="60">
        <f>+L56</f>
        <v>767</v>
      </c>
      <c r="C61" s="200" t="s">
        <v>110</v>
      </c>
      <c r="D61" s="200"/>
      <c r="E61" s="30"/>
      <c r="F61" s="30"/>
      <c r="G61" s="30"/>
      <c r="H61" s="30"/>
      <c r="I61" s="30"/>
      <c r="J61" s="30"/>
      <c r="K61" s="30"/>
      <c r="L61" s="30"/>
      <c r="M61" s="30"/>
      <c r="N61" s="30"/>
      <c r="O61" s="30"/>
      <c r="P61" s="30"/>
    </row>
    <row r="62" spans="1:17" x14ac:dyDescent="0.25">
      <c r="A62" s="33"/>
      <c r="B62" s="455"/>
      <c r="C62" s="455"/>
      <c r="D62" s="455"/>
      <c r="E62" s="455"/>
      <c r="F62" s="455"/>
      <c r="G62" s="455"/>
      <c r="H62" s="455"/>
      <c r="I62" s="455"/>
      <c r="J62" s="455"/>
      <c r="K62" s="455"/>
      <c r="L62" s="455"/>
      <c r="M62" s="455"/>
      <c r="N62" s="30"/>
      <c r="O62" s="30"/>
      <c r="P62" s="30"/>
    </row>
    <row r="63" spans="1:17" ht="15.75" thickBot="1" x14ac:dyDescent="0.3">
      <c r="A63" s="9"/>
      <c r="B63" s="9"/>
      <c r="C63" s="9"/>
      <c r="D63" s="9"/>
      <c r="E63" s="9"/>
      <c r="F63" s="9"/>
      <c r="G63" s="9"/>
      <c r="H63" s="9"/>
      <c r="I63" s="9"/>
      <c r="J63" s="9"/>
      <c r="K63" s="9"/>
      <c r="L63" s="9"/>
      <c r="M63" s="9"/>
      <c r="N63" s="9"/>
      <c r="O63" s="9"/>
      <c r="P63" s="9"/>
    </row>
    <row r="64" spans="1:17"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x14ac:dyDescent="0.25">
      <c r="A68" s="236" t="s">
        <v>1297</v>
      </c>
      <c r="B68" s="273" t="s">
        <v>992</v>
      </c>
      <c r="C68" s="144" t="s">
        <v>1298</v>
      </c>
      <c r="D68" s="4">
        <v>90</v>
      </c>
      <c r="E68" s="201"/>
      <c r="F68" s="4"/>
      <c r="G68" s="4"/>
      <c r="H68" s="4"/>
      <c r="I68" s="193" t="s">
        <v>95</v>
      </c>
      <c r="J68" s="193" t="s">
        <v>95</v>
      </c>
      <c r="K68" s="193" t="s">
        <v>95</v>
      </c>
      <c r="L68" s="193" t="s">
        <v>95</v>
      </c>
      <c r="M68" s="193"/>
      <c r="N68" s="461" t="s">
        <v>1299</v>
      </c>
      <c r="O68" s="462"/>
      <c r="P68" s="193"/>
    </row>
    <row r="69" spans="1:16" ht="30" x14ac:dyDescent="0.25">
      <c r="A69" s="236" t="s">
        <v>1300</v>
      </c>
      <c r="B69" s="273" t="s">
        <v>992</v>
      </c>
      <c r="C69" s="4" t="s">
        <v>1298</v>
      </c>
      <c r="D69" s="4">
        <v>300</v>
      </c>
      <c r="E69" s="4"/>
      <c r="F69" s="4"/>
      <c r="G69" s="4"/>
      <c r="H69" s="85"/>
      <c r="I69" s="4" t="s">
        <v>1301</v>
      </c>
      <c r="J69" s="193" t="s">
        <v>1301</v>
      </c>
      <c r="K69" s="193" t="s">
        <v>1301</v>
      </c>
      <c r="L69" s="193" t="s">
        <v>1301</v>
      </c>
      <c r="M69" s="193"/>
      <c r="N69" s="461" t="s">
        <v>1299</v>
      </c>
      <c r="O69" s="462"/>
      <c r="P69" s="109"/>
    </row>
    <row r="70" spans="1:16" ht="30" x14ac:dyDescent="0.25">
      <c r="A70" s="236" t="s">
        <v>1302</v>
      </c>
      <c r="B70" s="273" t="s">
        <v>992</v>
      </c>
      <c r="C70" s="4" t="s">
        <v>1303</v>
      </c>
      <c r="D70" s="4">
        <v>150</v>
      </c>
      <c r="E70" s="4"/>
      <c r="F70" s="4"/>
      <c r="G70" s="4"/>
      <c r="H70" s="85"/>
      <c r="I70" s="4" t="s">
        <v>1301</v>
      </c>
      <c r="J70" s="193" t="s">
        <v>1301</v>
      </c>
      <c r="K70" s="193" t="s">
        <v>1301</v>
      </c>
      <c r="L70" s="193" t="s">
        <v>1301</v>
      </c>
      <c r="M70" s="193"/>
      <c r="N70" s="461" t="s">
        <v>1299</v>
      </c>
      <c r="O70" s="462"/>
      <c r="P70" s="109"/>
    </row>
    <row r="71" spans="1:16" x14ac:dyDescent="0.25">
      <c r="A71" s="3"/>
      <c r="B71" s="3"/>
      <c r="C71" s="5"/>
      <c r="D71" s="5"/>
      <c r="E71" s="4"/>
      <c r="F71" s="4"/>
      <c r="G71" s="4"/>
      <c r="H71" s="85"/>
      <c r="I71" s="85"/>
      <c r="J71" s="109"/>
      <c r="K71" s="109"/>
      <c r="L71" s="109"/>
      <c r="M71" s="109"/>
      <c r="N71" s="457"/>
      <c r="O71" s="458"/>
      <c r="P71" s="109"/>
    </row>
    <row r="72" spans="1:16" x14ac:dyDescent="0.25">
      <c r="A72" s="3"/>
      <c r="B72" s="3"/>
      <c r="C72" s="5"/>
      <c r="D72" s="5"/>
      <c r="E72" s="4"/>
      <c r="F72" s="4"/>
      <c r="G72" s="4"/>
      <c r="H72" s="85"/>
      <c r="I72" s="85"/>
      <c r="J72" s="109"/>
      <c r="K72" s="109"/>
      <c r="L72" s="109"/>
      <c r="M72" s="109"/>
      <c r="N72" s="457"/>
      <c r="O72" s="458"/>
      <c r="P72" s="109"/>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60" x14ac:dyDescent="0.25">
      <c r="A86" s="190" t="s">
        <v>160</v>
      </c>
      <c r="B86" s="190" t="s">
        <v>679</v>
      </c>
      <c r="C86" s="190" t="s">
        <v>1304</v>
      </c>
      <c r="D86" s="3">
        <v>45591517</v>
      </c>
      <c r="E86" s="3" t="s">
        <v>363</v>
      </c>
      <c r="F86" s="190" t="s">
        <v>313</v>
      </c>
      <c r="G86" s="125">
        <v>38737</v>
      </c>
      <c r="H86" s="190" t="s">
        <v>1305</v>
      </c>
      <c r="I86" s="190" t="s">
        <v>313</v>
      </c>
      <c r="J86" s="86"/>
      <c r="K86" s="85" t="s">
        <v>559</v>
      </c>
      <c r="L86" s="109" t="s">
        <v>95</v>
      </c>
      <c r="M86" s="109" t="s">
        <v>96</v>
      </c>
      <c r="N86" s="109"/>
      <c r="O86" s="461" t="s">
        <v>1306</v>
      </c>
      <c r="P86" s="462"/>
    </row>
    <row r="87" spans="1:16" ht="75" customHeight="1" x14ac:dyDescent="0.25">
      <c r="A87" s="190" t="s">
        <v>160</v>
      </c>
      <c r="B87" s="190" t="s">
        <v>679</v>
      </c>
      <c r="C87" s="190" t="s">
        <v>1307</v>
      </c>
      <c r="D87" s="3">
        <v>32689326</v>
      </c>
      <c r="E87" s="190" t="s">
        <v>1308</v>
      </c>
      <c r="F87" s="190" t="s">
        <v>764</v>
      </c>
      <c r="G87" s="125">
        <v>34746</v>
      </c>
      <c r="H87" s="190"/>
      <c r="I87" s="190" t="s">
        <v>1309</v>
      </c>
      <c r="J87" s="86" t="s">
        <v>1310</v>
      </c>
      <c r="K87" s="190" t="s">
        <v>1311</v>
      </c>
      <c r="L87" s="109" t="s">
        <v>95</v>
      </c>
      <c r="M87" s="109" t="s">
        <v>95</v>
      </c>
      <c r="N87" s="109" t="s">
        <v>95</v>
      </c>
      <c r="O87" s="461"/>
      <c r="P87" s="462"/>
    </row>
    <row r="88" spans="1:16" ht="57.75" customHeight="1" x14ac:dyDescent="0.25">
      <c r="A88" s="190" t="s">
        <v>220</v>
      </c>
      <c r="B88" s="190" t="s">
        <v>679</v>
      </c>
      <c r="C88" s="190" t="s">
        <v>1312</v>
      </c>
      <c r="D88" s="3">
        <v>1048272290</v>
      </c>
      <c r="E88" s="190" t="s">
        <v>363</v>
      </c>
      <c r="F88" s="190" t="s">
        <v>313</v>
      </c>
      <c r="G88" s="125">
        <v>40389</v>
      </c>
      <c r="H88" s="190">
        <v>117189</v>
      </c>
      <c r="I88" s="190" t="s">
        <v>1313</v>
      </c>
      <c r="J88" s="86" t="s">
        <v>1314</v>
      </c>
      <c r="K88" s="190" t="s">
        <v>1315</v>
      </c>
      <c r="L88" s="109" t="s">
        <v>95</v>
      </c>
      <c r="M88" s="109" t="s">
        <v>96</v>
      </c>
      <c r="N88" s="109"/>
      <c r="O88" s="461"/>
      <c r="P88" s="462"/>
    </row>
    <row r="89" spans="1:16" ht="115.5" customHeight="1" x14ac:dyDescent="0.25">
      <c r="A89" s="190" t="s">
        <v>220</v>
      </c>
      <c r="B89" s="190" t="s">
        <v>679</v>
      </c>
      <c r="C89" s="190" t="s">
        <v>1316</v>
      </c>
      <c r="D89" s="3">
        <v>55223451</v>
      </c>
      <c r="E89" s="190" t="s">
        <v>363</v>
      </c>
      <c r="F89" s="190" t="s">
        <v>313</v>
      </c>
      <c r="G89" s="125">
        <v>38737</v>
      </c>
      <c r="H89" s="190"/>
      <c r="I89" s="190" t="s">
        <v>1317</v>
      </c>
      <c r="J89" s="86" t="s">
        <v>1318</v>
      </c>
      <c r="K89" s="190" t="s">
        <v>1319</v>
      </c>
      <c r="L89" s="109" t="s">
        <v>95</v>
      </c>
      <c r="M89" s="109" t="s">
        <v>95</v>
      </c>
      <c r="N89" s="109" t="s">
        <v>95</v>
      </c>
      <c r="O89" s="461"/>
      <c r="P89" s="462"/>
    </row>
    <row r="90" spans="1:16" ht="73.5" customHeight="1" x14ac:dyDescent="0.25">
      <c r="A90" s="190" t="s">
        <v>220</v>
      </c>
      <c r="B90" s="190" t="s">
        <v>679</v>
      </c>
      <c r="C90" s="190" t="s">
        <v>1320</v>
      </c>
      <c r="D90" s="3">
        <v>55306276</v>
      </c>
      <c r="E90" s="190" t="s">
        <v>363</v>
      </c>
      <c r="F90" s="190" t="s">
        <v>313</v>
      </c>
      <c r="G90" s="125">
        <v>39101</v>
      </c>
      <c r="H90" s="190">
        <v>103041</v>
      </c>
      <c r="I90" s="190" t="s">
        <v>1321</v>
      </c>
      <c r="J90" s="86" t="s">
        <v>1322</v>
      </c>
      <c r="K90" s="190" t="s">
        <v>1283</v>
      </c>
      <c r="L90" s="109" t="s">
        <v>95</v>
      </c>
      <c r="M90" s="109" t="s">
        <v>95</v>
      </c>
      <c r="N90" s="109" t="s">
        <v>95</v>
      </c>
      <c r="O90" s="461"/>
      <c r="P90" s="462"/>
    </row>
    <row r="91" spans="1:16" ht="77.25" customHeight="1" x14ac:dyDescent="0.25">
      <c r="A91" s="190" t="s">
        <v>220</v>
      </c>
      <c r="B91" s="190" t="s">
        <v>679</v>
      </c>
      <c r="C91" s="190" t="s">
        <v>1323</v>
      </c>
      <c r="D91" s="3">
        <v>1103949811</v>
      </c>
      <c r="E91" s="3" t="s">
        <v>363</v>
      </c>
      <c r="F91" s="190" t="s">
        <v>313</v>
      </c>
      <c r="G91" s="125">
        <v>40571</v>
      </c>
      <c r="H91" s="5">
        <v>128676</v>
      </c>
      <c r="I91" s="190" t="s">
        <v>313</v>
      </c>
      <c r="J91" s="86" t="s">
        <v>1324</v>
      </c>
      <c r="K91" s="86" t="s">
        <v>1325</v>
      </c>
      <c r="L91" s="109" t="s">
        <v>95</v>
      </c>
      <c r="M91" s="109" t="s">
        <v>95</v>
      </c>
      <c r="N91" s="109" t="s">
        <v>95</v>
      </c>
      <c r="O91" s="461" t="s">
        <v>1326</v>
      </c>
      <c r="P91" s="462"/>
    </row>
    <row r="92" spans="1:16" x14ac:dyDescent="0.25">
      <c r="A92" s="9"/>
      <c r="B92" s="9"/>
      <c r="C92" s="9"/>
      <c r="D92" s="9"/>
      <c r="E92" s="9"/>
      <c r="F92" s="9"/>
      <c r="G92" s="9"/>
      <c r="H92" s="9"/>
      <c r="I92" s="9"/>
      <c r="J92" s="9"/>
      <c r="K92" s="9"/>
      <c r="L92" s="9"/>
      <c r="M92" s="9"/>
      <c r="N92" s="9"/>
      <c r="O92" s="9"/>
      <c r="P92" s="9"/>
    </row>
    <row r="93" spans="1:16" ht="15.75" thickBot="1" x14ac:dyDescent="0.3">
      <c r="A93" s="9"/>
      <c r="B93" s="9"/>
      <c r="C93" s="9"/>
      <c r="D93" s="9"/>
      <c r="E93" s="9"/>
      <c r="F93" s="9"/>
      <c r="G93" s="9"/>
      <c r="H93" s="9"/>
      <c r="I93" s="9"/>
      <c r="J93" s="9"/>
      <c r="K93" s="9"/>
      <c r="L93" s="9"/>
      <c r="M93" s="9"/>
      <c r="N93" s="9"/>
      <c r="O93" s="9"/>
      <c r="P93" s="9"/>
    </row>
    <row r="94" spans="1:16" ht="27" thickBot="1" x14ac:dyDescent="0.3">
      <c r="A94" s="449" t="s">
        <v>44</v>
      </c>
      <c r="B94" s="450"/>
      <c r="C94" s="450"/>
      <c r="D94" s="450"/>
      <c r="E94" s="450"/>
      <c r="F94" s="450"/>
      <c r="G94" s="450"/>
      <c r="H94" s="450"/>
      <c r="I94" s="450"/>
      <c r="J94" s="450"/>
      <c r="K94" s="450"/>
      <c r="L94" s="450"/>
      <c r="M94" s="451"/>
      <c r="N94" s="9"/>
      <c r="O94" s="9"/>
      <c r="P94" s="9"/>
    </row>
    <row r="95" spans="1:16" x14ac:dyDescent="0.25">
      <c r="A95" s="9"/>
      <c r="B95" s="9"/>
      <c r="C95" s="9"/>
      <c r="D95" s="9"/>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ht="30" x14ac:dyDescent="0.25">
      <c r="A97" s="68" t="s">
        <v>33</v>
      </c>
      <c r="B97" s="68" t="s">
        <v>45</v>
      </c>
      <c r="C97" s="452" t="s">
        <v>3</v>
      </c>
      <c r="D97" s="454"/>
      <c r="E97" s="9"/>
      <c r="F97" s="9"/>
      <c r="G97" s="9"/>
      <c r="H97" s="9"/>
      <c r="I97" s="9"/>
      <c r="J97" s="9"/>
      <c r="K97" s="9"/>
      <c r="L97" s="9"/>
      <c r="M97" s="9"/>
      <c r="N97" s="9"/>
      <c r="O97" s="9"/>
      <c r="P97" s="9"/>
    </row>
    <row r="98" spans="1:16" ht="30" x14ac:dyDescent="0.25">
      <c r="A98" s="69" t="s">
        <v>85</v>
      </c>
      <c r="B98" s="109"/>
      <c r="C98" s="461" t="s">
        <v>1327</v>
      </c>
      <c r="D98" s="462"/>
      <c r="E98" s="9"/>
      <c r="F98" s="9"/>
      <c r="G98" s="9"/>
      <c r="H98" s="9"/>
      <c r="I98" s="9"/>
      <c r="J98" s="9"/>
      <c r="K98" s="9"/>
      <c r="L98" s="9"/>
      <c r="M98" s="9"/>
      <c r="N98" s="9"/>
      <c r="O98" s="9"/>
      <c r="P98" s="9"/>
    </row>
    <row r="99" spans="1:16" x14ac:dyDescent="0.25">
      <c r="A99" s="9"/>
      <c r="B99" s="9"/>
      <c r="C99" s="9"/>
      <c r="D99" s="9"/>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ht="26.25" x14ac:dyDescent="0.25">
      <c r="A101" s="437" t="s">
        <v>62</v>
      </c>
      <c r="B101" s="438"/>
      <c r="C101" s="438"/>
      <c r="D101" s="438"/>
      <c r="E101" s="438"/>
      <c r="F101" s="438"/>
      <c r="G101" s="438"/>
      <c r="H101" s="438"/>
      <c r="I101" s="438"/>
      <c r="J101" s="438"/>
      <c r="K101" s="438"/>
      <c r="L101" s="438"/>
      <c r="M101" s="438"/>
      <c r="N101" s="438"/>
      <c r="O101" s="438"/>
      <c r="P101" s="9"/>
    </row>
    <row r="102" spans="1:16" x14ac:dyDescent="0.25">
      <c r="A102" s="9"/>
      <c r="B102" s="9"/>
      <c r="C102" s="9"/>
      <c r="D102" s="9"/>
      <c r="E102" s="9"/>
      <c r="F102" s="9"/>
      <c r="G102" s="9"/>
      <c r="H102" s="9"/>
      <c r="I102" s="9"/>
      <c r="J102" s="9"/>
      <c r="K102" s="9"/>
      <c r="L102" s="9"/>
      <c r="M102" s="9"/>
      <c r="N102" s="9"/>
      <c r="O102" s="9"/>
      <c r="P102" s="9"/>
    </row>
    <row r="103" spans="1:16" ht="15.75" thickBot="1" x14ac:dyDescent="0.3">
      <c r="A103" s="9"/>
      <c r="B103" s="9"/>
      <c r="C103" s="9"/>
      <c r="D103" s="9"/>
      <c r="E103" s="9"/>
      <c r="F103" s="9"/>
      <c r="G103" s="9"/>
      <c r="H103" s="9"/>
      <c r="I103" s="9"/>
      <c r="J103" s="9"/>
      <c r="K103" s="9"/>
      <c r="L103" s="9"/>
      <c r="M103" s="9"/>
      <c r="N103" s="9"/>
      <c r="O103" s="9"/>
      <c r="P103" s="9"/>
    </row>
    <row r="104" spans="1:16" ht="27" thickBot="1" x14ac:dyDescent="0.3">
      <c r="A104" s="449" t="s">
        <v>52</v>
      </c>
      <c r="B104" s="450"/>
      <c r="C104" s="450"/>
      <c r="D104" s="450"/>
      <c r="E104" s="450"/>
      <c r="F104" s="450"/>
      <c r="G104" s="450"/>
      <c r="H104" s="450"/>
      <c r="I104" s="450"/>
      <c r="J104" s="450"/>
      <c r="K104" s="450"/>
      <c r="L104" s="450"/>
      <c r="M104" s="451"/>
      <c r="N104" s="9"/>
      <c r="O104" s="9"/>
      <c r="P104" s="9"/>
    </row>
    <row r="105" spans="1:16" x14ac:dyDescent="0.25">
      <c r="A105" s="9"/>
      <c r="B105" s="9"/>
      <c r="C105" s="9"/>
      <c r="D105" s="9"/>
      <c r="E105" s="9"/>
      <c r="F105" s="9"/>
      <c r="G105" s="9"/>
      <c r="H105" s="9"/>
      <c r="I105" s="9"/>
      <c r="J105" s="9"/>
      <c r="K105" s="9"/>
      <c r="L105" s="9"/>
      <c r="M105" s="9"/>
      <c r="N105" s="9"/>
      <c r="O105" s="9"/>
      <c r="P105" s="9"/>
    </row>
    <row r="106" spans="1:16" ht="15.75" thickBot="1" x14ac:dyDescent="0.3">
      <c r="A106" s="9"/>
      <c r="B106" s="9"/>
      <c r="C106" s="9"/>
      <c r="D106" s="9"/>
      <c r="E106" s="9"/>
      <c r="F106" s="9"/>
      <c r="G106" s="9"/>
      <c r="H106" s="9"/>
      <c r="I106" s="9"/>
      <c r="J106" s="9"/>
      <c r="K106" s="9"/>
      <c r="L106" s="65"/>
      <c r="M106" s="65"/>
      <c r="N106" s="9"/>
      <c r="O106" s="9"/>
      <c r="P106" s="9"/>
    </row>
    <row r="107" spans="1:16" ht="90" x14ac:dyDescent="0.25">
      <c r="A107" s="106" t="s">
        <v>104</v>
      </c>
      <c r="B107" s="106" t="s">
        <v>105</v>
      </c>
      <c r="C107" s="106" t="s">
        <v>106</v>
      </c>
      <c r="D107" s="106" t="s">
        <v>43</v>
      </c>
      <c r="E107" s="106" t="s">
        <v>22</v>
      </c>
      <c r="F107" s="106" t="s">
        <v>65</v>
      </c>
      <c r="G107" s="106" t="s">
        <v>17</v>
      </c>
      <c r="H107" s="106" t="s">
        <v>10</v>
      </c>
      <c r="I107" s="106" t="s">
        <v>31</v>
      </c>
      <c r="J107" s="106" t="s">
        <v>59</v>
      </c>
      <c r="K107" s="106" t="s">
        <v>20</v>
      </c>
      <c r="L107" s="91" t="s">
        <v>26</v>
      </c>
      <c r="M107" s="106" t="s">
        <v>107</v>
      </c>
      <c r="N107" s="106" t="s">
        <v>36</v>
      </c>
      <c r="O107" s="107" t="s">
        <v>11</v>
      </c>
      <c r="P107" s="107" t="s">
        <v>19</v>
      </c>
    </row>
    <row r="108" spans="1:16" x14ac:dyDescent="0.25">
      <c r="A108" s="50"/>
      <c r="B108" s="103"/>
      <c r="C108" s="102"/>
      <c r="D108" s="97"/>
      <c r="E108" s="98"/>
      <c r="F108" s="98"/>
      <c r="G108" s="105"/>
      <c r="H108" s="105"/>
      <c r="I108" s="99"/>
      <c r="J108" s="155"/>
      <c r="K108" s="155"/>
      <c r="L108" s="124"/>
      <c r="M108" s="90"/>
      <c r="N108" s="27"/>
      <c r="O108" s="27"/>
      <c r="P108" s="116"/>
    </row>
    <row r="109" spans="1:16" x14ac:dyDescent="0.25">
      <c r="A109" s="50"/>
      <c r="B109" s="98"/>
      <c r="C109" s="102"/>
      <c r="D109" s="97"/>
      <c r="E109" s="98"/>
      <c r="F109" s="98"/>
      <c r="G109" s="105"/>
      <c r="H109" s="105"/>
      <c r="I109" s="99"/>
      <c r="J109" s="90"/>
      <c r="K109" s="155"/>
      <c r="L109" s="124"/>
      <c r="M109" s="90"/>
      <c r="N109" s="27"/>
      <c r="O109" s="27"/>
      <c r="P109" s="116"/>
    </row>
    <row r="110" spans="1:16" x14ac:dyDescent="0.25">
      <c r="A110" s="50"/>
      <c r="B110" s="98"/>
      <c r="C110" s="102"/>
      <c r="D110" s="97"/>
      <c r="E110" s="98"/>
      <c r="F110" s="98"/>
      <c r="G110" s="105"/>
      <c r="H110" s="105"/>
      <c r="I110" s="99"/>
      <c r="J110" s="90"/>
      <c r="K110" s="99"/>
      <c r="L110" s="124"/>
      <c r="M110" s="90"/>
      <c r="N110" s="27"/>
      <c r="O110" s="27"/>
      <c r="P110" s="116"/>
    </row>
    <row r="111" spans="1:16" x14ac:dyDescent="0.25">
      <c r="A111" s="102"/>
      <c r="B111" s="103"/>
      <c r="C111" s="102"/>
      <c r="D111" s="97"/>
      <c r="E111" s="98"/>
      <c r="F111" s="98"/>
      <c r="G111" s="98"/>
      <c r="H111" s="99"/>
      <c r="I111" s="99"/>
      <c r="J111" s="99"/>
      <c r="K111" s="99"/>
      <c r="L111" s="90"/>
      <c r="M111" s="90"/>
      <c r="N111" s="27"/>
      <c r="O111" s="27"/>
      <c r="P111" s="116"/>
    </row>
    <row r="112" spans="1:16" x14ac:dyDescent="0.25">
      <c r="A112" s="102"/>
      <c r="B112" s="103"/>
      <c r="C112" s="102"/>
      <c r="D112" s="97"/>
      <c r="E112" s="98"/>
      <c r="F112" s="98"/>
      <c r="G112" s="98"/>
      <c r="H112" s="99"/>
      <c r="I112" s="99"/>
      <c r="J112" s="99"/>
      <c r="K112" s="99"/>
      <c r="L112" s="90"/>
      <c r="M112" s="90"/>
      <c r="N112" s="27"/>
      <c r="O112" s="27"/>
      <c r="P112" s="116"/>
    </row>
    <row r="113" spans="1:16" x14ac:dyDescent="0.25">
      <c r="A113" s="102"/>
      <c r="B113" s="103"/>
      <c r="C113" s="102"/>
      <c r="D113" s="97"/>
      <c r="E113" s="98"/>
      <c r="F113" s="98"/>
      <c r="G113" s="98"/>
      <c r="H113" s="99"/>
      <c r="I113" s="99"/>
      <c r="J113" s="99"/>
      <c r="K113" s="99"/>
      <c r="L113" s="90"/>
      <c r="M113" s="90"/>
      <c r="N113" s="27"/>
      <c r="O113" s="27"/>
      <c r="P113" s="116"/>
    </row>
    <row r="114" spans="1:16" x14ac:dyDescent="0.25">
      <c r="A114" s="102"/>
      <c r="B114" s="103"/>
      <c r="C114" s="102"/>
      <c r="D114" s="97"/>
      <c r="E114" s="98"/>
      <c r="F114" s="98"/>
      <c r="G114" s="98"/>
      <c r="H114" s="99"/>
      <c r="I114" s="99"/>
      <c r="J114" s="99"/>
      <c r="K114" s="99"/>
      <c r="L114" s="90"/>
      <c r="M114" s="90"/>
      <c r="N114" s="27"/>
      <c r="O114" s="27"/>
      <c r="P114" s="116"/>
    </row>
    <row r="115" spans="1:16" x14ac:dyDescent="0.25">
      <c r="A115" s="102"/>
      <c r="B115" s="103"/>
      <c r="C115" s="102"/>
      <c r="D115" s="97"/>
      <c r="E115" s="98"/>
      <c r="F115" s="98"/>
      <c r="G115" s="98"/>
      <c r="H115" s="99"/>
      <c r="I115" s="99"/>
      <c r="J115" s="99"/>
      <c r="K115" s="99"/>
      <c r="L115" s="90"/>
      <c r="M115" s="90"/>
      <c r="N115" s="27"/>
      <c r="O115" s="27"/>
      <c r="P115" s="116"/>
    </row>
    <row r="116" spans="1:16" x14ac:dyDescent="0.25">
      <c r="A116" s="50" t="s">
        <v>16</v>
      </c>
      <c r="B116" s="103"/>
      <c r="C116" s="102"/>
      <c r="D116" s="97"/>
      <c r="E116" s="98"/>
      <c r="F116" s="98"/>
      <c r="G116" s="98"/>
      <c r="H116" s="99"/>
      <c r="I116" s="99"/>
      <c r="J116" s="104">
        <f t="shared" ref="J116:M116" si="1">SUM(J108:J115)</f>
        <v>0</v>
      </c>
      <c r="K116" s="104">
        <f t="shared" si="1"/>
        <v>0</v>
      </c>
      <c r="L116" s="114">
        <f t="shared" si="1"/>
        <v>0</v>
      </c>
      <c r="M116" s="104">
        <f t="shared" si="1"/>
        <v>0</v>
      </c>
      <c r="N116" s="27"/>
      <c r="O116" s="27"/>
      <c r="P116" s="117"/>
    </row>
    <row r="117" spans="1:16" x14ac:dyDescent="0.25">
      <c r="A117" s="30"/>
      <c r="B117" s="30"/>
      <c r="C117" s="30"/>
      <c r="D117" s="31"/>
      <c r="E117" s="30"/>
      <c r="F117" s="30"/>
      <c r="G117" s="30"/>
      <c r="H117" s="30"/>
      <c r="I117" s="30"/>
      <c r="J117" s="30"/>
      <c r="K117" s="30"/>
      <c r="L117" s="30"/>
      <c r="M117" s="30"/>
      <c r="N117" s="30"/>
      <c r="O117" s="30"/>
      <c r="P117" s="9"/>
    </row>
    <row r="118" spans="1:16" ht="18.75" x14ac:dyDescent="0.25">
      <c r="A118" s="59" t="s">
        <v>32</v>
      </c>
      <c r="B118" s="73">
        <f>+J116</f>
        <v>0</v>
      </c>
      <c r="C118" s="9"/>
      <c r="D118" s="9"/>
      <c r="E118" s="9"/>
      <c r="F118" s="9"/>
      <c r="G118" s="32"/>
      <c r="H118" s="32"/>
      <c r="I118" s="32"/>
      <c r="J118" s="32"/>
      <c r="K118" s="32"/>
      <c r="L118" s="32"/>
      <c r="M118" s="30"/>
      <c r="N118" s="30"/>
      <c r="O118" s="30"/>
      <c r="P118" s="9"/>
    </row>
    <row r="119" spans="1:16" x14ac:dyDescent="0.25">
      <c r="A119" s="9"/>
      <c r="B119" s="9"/>
      <c r="C119" s="9"/>
      <c r="D119" s="9"/>
      <c r="E119" s="9"/>
      <c r="F119" s="9"/>
      <c r="G119" s="9"/>
      <c r="H119" s="9"/>
      <c r="I119" s="9"/>
      <c r="J119" s="9"/>
      <c r="K119" s="9"/>
      <c r="L119" s="9"/>
      <c r="M119" s="9"/>
      <c r="N119" s="9"/>
      <c r="O119" s="9"/>
      <c r="P119" s="9"/>
    </row>
    <row r="120" spans="1:16" ht="15.75" thickBot="1" x14ac:dyDescent="0.3">
      <c r="A120" s="9"/>
      <c r="B120" s="9"/>
      <c r="C120" s="9"/>
      <c r="D120" s="9"/>
      <c r="E120" s="9"/>
      <c r="F120" s="9"/>
      <c r="G120" s="9"/>
      <c r="H120" s="9"/>
      <c r="I120" s="9"/>
      <c r="J120" s="9"/>
      <c r="K120" s="9"/>
      <c r="L120" s="9"/>
      <c r="M120" s="9"/>
      <c r="N120" s="9"/>
      <c r="O120" s="9"/>
      <c r="P120" s="9"/>
    </row>
    <row r="121" spans="1:16" ht="30.75" thickBot="1" x14ac:dyDescent="0.3">
      <c r="A121" s="76" t="s">
        <v>47</v>
      </c>
      <c r="B121" s="77" t="s">
        <v>48</v>
      </c>
      <c r="C121" s="76" t="s">
        <v>49</v>
      </c>
      <c r="D121" s="77" t="s">
        <v>53</v>
      </c>
      <c r="E121" s="9"/>
      <c r="F121" s="9"/>
      <c r="G121" s="9"/>
      <c r="H121" s="9"/>
      <c r="I121" s="9"/>
      <c r="J121" s="9"/>
      <c r="K121" s="9"/>
      <c r="L121" s="9"/>
      <c r="M121" s="9"/>
      <c r="N121" s="9"/>
      <c r="O121" s="9"/>
      <c r="P121" s="9"/>
    </row>
    <row r="122" spans="1:16" x14ac:dyDescent="0.25">
      <c r="A122" s="67" t="s">
        <v>86</v>
      </c>
      <c r="B122" s="70">
        <v>20</v>
      </c>
      <c r="C122" s="70"/>
      <c r="D122" s="467">
        <f>+C122+C123+C124</f>
        <v>0</v>
      </c>
      <c r="E122" s="9"/>
      <c r="F122" s="9"/>
      <c r="G122" s="9"/>
      <c r="H122" s="9"/>
      <c r="I122" s="9"/>
      <c r="J122" s="9"/>
      <c r="K122" s="9"/>
      <c r="L122" s="9"/>
      <c r="M122" s="9"/>
      <c r="N122" s="9"/>
      <c r="O122" s="9"/>
      <c r="P122" s="9"/>
    </row>
    <row r="123" spans="1:16" x14ac:dyDescent="0.25">
      <c r="A123" s="67" t="s">
        <v>87</v>
      </c>
      <c r="B123" s="200">
        <v>30</v>
      </c>
      <c r="C123" s="193"/>
      <c r="D123" s="468"/>
      <c r="E123" s="9"/>
      <c r="F123" s="9"/>
      <c r="G123" s="9"/>
      <c r="H123" s="9"/>
      <c r="I123" s="9"/>
      <c r="J123" s="9"/>
      <c r="K123" s="9"/>
      <c r="L123" s="9"/>
      <c r="M123" s="9"/>
      <c r="N123" s="9"/>
      <c r="O123" s="9"/>
      <c r="P123" s="9"/>
    </row>
    <row r="124" spans="1:16" ht="15.75" thickBot="1" x14ac:dyDescent="0.3">
      <c r="A124" s="67" t="s">
        <v>88</v>
      </c>
      <c r="B124" s="72">
        <v>40</v>
      </c>
      <c r="C124" s="72"/>
      <c r="D124" s="469"/>
      <c r="E124" s="9"/>
      <c r="F124" s="9"/>
      <c r="G124" s="9"/>
      <c r="H124" s="9"/>
      <c r="I124" s="9"/>
      <c r="J124" s="9"/>
      <c r="K124" s="9"/>
      <c r="L124" s="9"/>
      <c r="M124" s="9"/>
      <c r="N124" s="9"/>
      <c r="O124" s="9"/>
      <c r="P124" s="9"/>
    </row>
    <row r="125" spans="1:16" x14ac:dyDescent="0.25">
      <c r="A125" s="9"/>
      <c r="B125" s="9"/>
      <c r="C125" s="9"/>
      <c r="D125" s="9"/>
      <c r="E125" s="9"/>
      <c r="F125" s="9"/>
      <c r="G125" s="9"/>
      <c r="H125" s="9"/>
      <c r="I125" s="9"/>
      <c r="J125" s="9"/>
      <c r="K125" s="9"/>
      <c r="L125" s="9"/>
      <c r="M125" s="9"/>
      <c r="N125" s="9"/>
      <c r="O125" s="9"/>
      <c r="P125" s="9"/>
    </row>
    <row r="126" spans="1:16" ht="15.75" thickBot="1" x14ac:dyDescent="0.3">
      <c r="A126" s="9"/>
      <c r="B126" s="9"/>
      <c r="C126" s="9"/>
      <c r="D126" s="9"/>
      <c r="E126" s="9"/>
      <c r="F126" s="9"/>
      <c r="G126" s="9"/>
      <c r="H126" s="9"/>
      <c r="I126" s="9"/>
      <c r="J126" s="9"/>
      <c r="K126" s="9"/>
      <c r="L126" s="9"/>
      <c r="M126" s="9"/>
      <c r="N126" s="9"/>
      <c r="O126" s="9"/>
      <c r="P126" s="9"/>
    </row>
    <row r="127" spans="1:16" ht="27" thickBot="1" x14ac:dyDescent="0.3">
      <c r="A127" s="449" t="s">
        <v>50</v>
      </c>
      <c r="B127" s="450"/>
      <c r="C127" s="450"/>
      <c r="D127" s="450"/>
      <c r="E127" s="450"/>
      <c r="F127" s="450"/>
      <c r="G127" s="450"/>
      <c r="H127" s="450"/>
      <c r="I127" s="450"/>
      <c r="J127" s="450"/>
      <c r="K127" s="450"/>
      <c r="L127" s="450"/>
      <c r="M127" s="451"/>
      <c r="N127" s="9"/>
      <c r="O127" s="9"/>
      <c r="P127" s="9"/>
    </row>
    <row r="128" spans="1:16" x14ac:dyDescent="0.25">
      <c r="A128" s="9"/>
      <c r="B128" s="9"/>
      <c r="C128" s="9"/>
      <c r="D128" s="9"/>
      <c r="E128" s="9"/>
      <c r="F128" s="9"/>
      <c r="G128" s="9"/>
      <c r="H128" s="9"/>
      <c r="I128" s="9"/>
      <c r="J128" s="9"/>
      <c r="K128" s="9"/>
      <c r="L128" s="9"/>
      <c r="M128" s="9"/>
      <c r="N128" s="9"/>
      <c r="O128" s="9"/>
      <c r="P128" s="9"/>
    </row>
    <row r="129" spans="1:16" ht="120" x14ac:dyDescent="0.25">
      <c r="A129" s="108" t="s">
        <v>0</v>
      </c>
      <c r="B129" s="108" t="s">
        <v>39</v>
      </c>
      <c r="C129" s="108" t="s">
        <v>40</v>
      </c>
      <c r="D129" s="108" t="s">
        <v>78</v>
      </c>
      <c r="E129" s="108" t="s">
        <v>80</v>
      </c>
      <c r="F129" s="108" t="s">
        <v>81</v>
      </c>
      <c r="G129" s="108" t="s">
        <v>82</v>
      </c>
      <c r="H129" s="108" t="s">
        <v>79</v>
      </c>
      <c r="I129" s="452" t="s">
        <v>83</v>
      </c>
      <c r="J129" s="453"/>
      <c r="K129" s="454"/>
      <c r="L129" s="108" t="s">
        <v>84</v>
      </c>
      <c r="M129" s="108" t="s">
        <v>41</v>
      </c>
      <c r="N129" s="108" t="s">
        <v>42</v>
      </c>
      <c r="O129" s="452" t="s">
        <v>3</v>
      </c>
      <c r="P129" s="454"/>
    </row>
    <row r="130" spans="1:16" ht="60" x14ac:dyDescent="0.25">
      <c r="A130" s="190" t="s">
        <v>510</v>
      </c>
      <c r="B130" s="190"/>
      <c r="C130" s="3"/>
      <c r="D130" s="3"/>
      <c r="E130" s="3"/>
      <c r="F130" s="3"/>
      <c r="G130" s="3"/>
      <c r="H130" s="5"/>
      <c r="I130" s="1" t="s">
        <v>482</v>
      </c>
      <c r="J130" s="86" t="s">
        <v>527</v>
      </c>
      <c r="K130" s="85" t="s">
        <v>528</v>
      </c>
      <c r="L130" s="109"/>
      <c r="M130" s="109"/>
      <c r="N130" s="109"/>
      <c r="O130" s="463"/>
      <c r="P130" s="463"/>
    </row>
    <row r="131" spans="1:16" ht="30" x14ac:dyDescent="0.25">
      <c r="A131" s="190" t="s">
        <v>92</v>
      </c>
      <c r="B131" s="190"/>
      <c r="C131" s="3"/>
      <c r="D131" s="3"/>
      <c r="E131" s="3"/>
      <c r="F131" s="3"/>
      <c r="G131" s="3"/>
      <c r="H131" s="5"/>
      <c r="I131" s="1"/>
      <c r="J131" s="86"/>
      <c r="K131" s="85"/>
      <c r="L131" s="109"/>
      <c r="M131" s="109"/>
      <c r="N131" s="109"/>
      <c r="O131" s="457"/>
      <c r="P131" s="458"/>
    </row>
    <row r="132" spans="1:16" ht="30" x14ac:dyDescent="0.25">
      <c r="A132" s="190" t="s">
        <v>93</v>
      </c>
      <c r="B132" s="190"/>
      <c r="C132" s="3"/>
      <c r="D132" s="3"/>
      <c r="E132" s="3"/>
      <c r="F132" s="3"/>
      <c r="G132" s="3"/>
      <c r="H132" s="5"/>
      <c r="I132" s="1"/>
      <c r="J132" s="85"/>
      <c r="K132" s="85"/>
      <c r="L132" s="109"/>
      <c r="M132" s="109"/>
      <c r="N132" s="109"/>
      <c r="O132" s="463"/>
      <c r="P132" s="463"/>
    </row>
    <row r="133" spans="1:16" x14ac:dyDescent="0.25">
      <c r="A133" s="9"/>
      <c r="B133" s="9"/>
      <c r="C133" s="9"/>
      <c r="D133" s="9"/>
      <c r="E133" s="9"/>
      <c r="F133" s="9"/>
      <c r="G133" s="9"/>
      <c r="H133" s="9"/>
      <c r="I133" s="9"/>
      <c r="J133" s="9"/>
      <c r="K133" s="9"/>
      <c r="L133" s="9"/>
      <c r="M133" s="9"/>
      <c r="N133" s="9"/>
      <c r="O133" s="9"/>
      <c r="P133" s="9"/>
    </row>
    <row r="134" spans="1:16" x14ac:dyDescent="0.25">
      <c r="A134" s="9"/>
      <c r="B134" s="9"/>
      <c r="C134" s="9"/>
      <c r="D134" s="9"/>
      <c r="E134" s="9"/>
      <c r="F134" s="9"/>
      <c r="G134" s="9"/>
      <c r="H134" s="9"/>
      <c r="I134" s="9"/>
      <c r="J134" s="9"/>
      <c r="K134" s="9"/>
      <c r="L134" s="9"/>
      <c r="M134" s="9"/>
      <c r="N134" s="9"/>
      <c r="O134" s="9"/>
      <c r="P134" s="9"/>
    </row>
    <row r="135" spans="1:16" ht="15.75" thickBot="1" x14ac:dyDescent="0.3">
      <c r="A135" s="9"/>
      <c r="B135" s="9"/>
      <c r="C135" s="9"/>
      <c r="D135" s="9"/>
      <c r="E135" s="9"/>
      <c r="F135" s="9"/>
      <c r="G135" s="9"/>
      <c r="H135" s="9"/>
      <c r="I135" s="9"/>
      <c r="J135" s="9"/>
      <c r="K135" s="9"/>
      <c r="L135" s="9"/>
      <c r="M135" s="9"/>
      <c r="N135" s="9"/>
      <c r="O135" s="9"/>
      <c r="P135" s="9"/>
    </row>
    <row r="136" spans="1:16" ht="30" x14ac:dyDescent="0.25">
      <c r="A136" s="112" t="s">
        <v>33</v>
      </c>
      <c r="B136" s="112" t="s">
        <v>47</v>
      </c>
      <c r="C136" s="108" t="s">
        <v>48</v>
      </c>
      <c r="D136" s="112" t="s">
        <v>49</v>
      </c>
      <c r="E136" s="77" t="s">
        <v>54</v>
      </c>
      <c r="F136" s="82"/>
      <c r="G136" s="9"/>
      <c r="H136" s="9"/>
      <c r="I136" s="9"/>
      <c r="J136" s="9"/>
      <c r="K136" s="9"/>
      <c r="L136" s="9"/>
      <c r="M136" s="9"/>
      <c r="N136" s="9"/>
      <c r="O136" s="9"/>
      <c r="P136" s="9"/>
    </row>
    <row r="137" spans="1:16" ht="156" customHeight="1" x14ac:dyDescent="0.25">
      <c r="A137" s="470" t="s">
        <v>51</v>
      </c>
      <c r="B137" s="6" t="s">
        <v>89</v>
      </c>
      <c r="C137" s="193">
        <v>25</v>
      </c>
      <c r="D137" s="193"/>
      <c r="E137" s="471">
        <f>+D137+D138+D139</f>
        <v>0</v>
      </c>
      <c r="F137" s="83"/>
      <c r="G137" s="9"/>
      <c r="H137" s="9"/>
      <c r="I137" s="9"/>
      <c r="J137" s="9"/>
      <c r="K137" s="9"/>
      <c r="L137" s="9"/>
      <c r="M137" s="9"/>
      <c r="N137" s="9"/>
      <c r="O137" s="9"/>
      <c r="P137" s="9"/>
    </row>
    <row r="138" spans="1:16" ht="131.25" customHeight="1" x14ac:dyDescent="0.25">
      <c r="A138" s="470"/>
      <c r="B138" s="6" t="s">
        <v>90</v>
      </c>
      <c r="C138" s="197">
        <v>25</v>
      </c>
      <c r="D138" s="193"/>
      <c r="E138" s="472"/>
      <c r="F138" s="83"/>
      <c r="G138" s="9"/>
      <c r="H138" s="9"/>
      <c r="I138" s="9"/>
      <c r="J138" s="9"/>
      <c r="K138" s="9"/>
      <c r="L138" s="9"/>
      <c r="M138" s="9"/>
      <c r="N138" s="9"/>
      <c r="O138" s="9"/>
      <c r="P138" s="9"/>
    </row>
    <row r="139" spans="1:16" ht="127.5" customHeight="1" x14ac:dyDescent="0.25">
      <c r="A139" s="470"/>
      <c r="B139" s="6" t="s">
        <v>91</v>
      </c>
      <c r="C139" s="193">
        <v>10</v>
      </c>
      <c r="D139" s="193"/>
      <c r="E139" s="473"/>
      <c r="F139" s="83"/>
      <c r="G139" s="9"/>
      <c r="H139" s="9"/>
      <c r="I139" s="9"/>
      <c r="J139" s="9"/>
      <c r="K139" s="9"/>
      <c r="L139" s="9"/>
      <c r="M139" s="9"/>
      <c r="N139" s="9"/>
      <c r="O139" s="9"/>
      <c r="P139" s="9"/>
    </row>
    <row r="140" spans="1:16" x14ac:dyDescent="0.25">
      <c r="A140" s="9"/>
      <c r="C140" s="9"/>
      <c r="D140" s="9"/>
      <c r="E140" s="9"/>
      <c r="F140" s="9"/>
      <c r="G140" s="9"/>
      <c r="H140" s="9"/>
      <c r="I140" s="9"/>
      <c r="J140" s="9"/>
      <c r="K140" s="9"/>
      <c r="L140" s="9"/>
      <c r="M140" s="9"/>
      <c r="N140" s="9"/>
      <c r="O140" s="9"/>
      <c r="P140" s="9"/>
    </row>
    <row r="141" spans="1:16" x14ac:dyDescent="0.25">
      <c r="A141" s="9"/>
      <c r="B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110" t="s">
        <v>55</v>
      </c>
      <c r="B143" s="9"/>
      <c r="C143" s="9"/>
      <c r="D143" s="9"/>
      <c r="E143" s="9"/>
      <c r="F143" s="9"/>
      <c r="G143" s="9"/>
      <c r="H143" s="9"/>
      <c r="I143" s="9"/>
      <c r="J143" s="9"/>
      <c r="K143" s="9"/>
      <c r="L143" s="9"/>
      <c r="M143" s="9"/>
      <c r="N143" s="9"/>
      <c r="O143" s="9"/>
      <c r="P143" s="9"/>
    </row>
    <row r="144" spans="1:16" x14ac:dyDescent="0.25">
      <c r="A144" s="9"/>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113" t="s">
        <v>33</v>
      </c>
      <c r="B146" s="113" t="s">
        <v>56</v>
      </c>
      <c r="C146" s="112" t="s">
        <v>49</v>
      </c>
      <c r="D146" s="112" t="s">
        <v>16</v>
      </c>
      <c r="E146" s="9"/>
      <c r="F146" s="9"/>
      <c r="G146" s="9"/>
      <c r="H146" s="9"/>
      <c r="I146" s="9"/>
      <c r="J146" s="9"/>
      <c r="K146" s="9"/>
      <c r="L146" s="9"/>
      <c r="M146" s="9"/>
      <c r="N146" s="9"/>
      <c r="O146" s="9"/>
      <c r="P146" s="9"/>
    </row>
    <row r="147" spans="1:16" ht="151.5" customHeight="1" x14ac:dyDescent="0.25">
      <c r="A147" s="93" t="s">
        <v>57</v>
      </c>
      <c r="B147" s="94">
        <v>40</v>
      </c>
      <c r="C147" s="193"/>
      <c r="D147" s="446">
        <f>+C147+C148</f>
        <v>0</v>
      </c>
      <c r="E147" s="9"/>
      <c r="F147" s="9"/>
      <c r="G147" s="9"/>
      <c r="H147" s="9"/>
      <c r="I147" s="9"/>
      <c r="J147" s="9"/>
      <c r="K147" s="9"/>
      <c r="L147" s="9"/>
      <c r="M147" s="9"/>
      <c r="N147" s="9"/>
      <c r="O147" s="9"/>
      <c r="P147" s="9"/>
    </row>
    <row r="148" spans="1:16" ht="111.75" customHeight="1" x14ac:dyDescent="0.25">
      <c r="A148" s="93" t="s">
        <v>58</v>
      </c>
      <c r="B148" s="94">
        <v>60</v>
      </c>
      <c r="C148" s="193"/>
      <c r="D148" s="447"/>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sheetData>
  <mergeCells count="48">
    <mergeCell ref="A137:A139"/>
    <mergeCell ref="E137:E139"/>
    <mergeCell ref="D147:D148"/>
    <mergeCell ref="A127:M127"/>
    <mergeCell ref="I129:K129"/>
    <mergeCell ref="O129:P129"/>
    <mergeCell ref="O130:P130"/>
    <mergeCell ref="O131:P131"/>
    <mergeCell ref="O132:P132"/>
    <mergeCell ref="A94:M94"/>
    <mergeCell ref="C97:D97"/>
    <mergeCell ref="C98:D98"/>
    <mergeCell ref="A101:O101"/>
    <mergeCell ref="A104:M104"/>
    <mergeCell ref="D122:D124"/>
    <mergeCell ref="O91:P91"/>
    <mergeCell ref="N71:O71"/>
    <mergeCell ref="N72:O72"/>
    <mergeCell ref="N73:O73"/>
    <mergeCell ref="N74:O74"/>
    <mergeCell ref="O86:P86"/>
    <mergeCell ref="O87:P87"/>
    <mergeCell ref="O88:P88"/>
    <mergeCell ref="O89:P89"/>
    <mergeCell ref="O90:P90"/>
    <mergeCell ref="A80:M80"/>
    <mergeCell ref="I85:K85"/>
    <mergeCell ref="O85:P85"/>
    <mergeCell ref="B62:M62"/>
    <mergeCell ref="A64:M64"/>
    <mergeCell ref="N67:O67"/>
    <mergeCell ref="N68:O68"/>
    <mergeCell ref="N69:O69"/>
    <mergeCell ref="N70:O70"/>
    <mergeCell ref="A58:A59"/>
    <mergeCell ref="B58:B59"/>
    <mergeCell ref="C58:D58"/>
    <mergeCell ref="A1:O1"/>
    <mergeCell ref="A3:O3"/>
    <mergeCell ref="B5:M5"/>
    <mergeCell ref="B6:M6"/>
    <mergeCell ref="B7:M7"/>
    <mergeCell ref="B8:M8"/>
    <mergeCell ref="B9:D9"/>
    <mergeCell ref="A13:B20"/>
    <mergeCell ref="A21:B21"/>
    <mergeCell ref="D39:D40"/>
    <mergeCell ref="L44:M44"/>
  </mergeCell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5"/>
  <sheetViews>
    <sheetView topLeftCell="A143" workbookViewId="0">
      <selection activeCell="B71" sqref="B71"/>
    </sheetView>
  </sheetViews>
  <sheetFormatPr baseColWidth="10" defaultRowHeight="15" x14ac:dyDescent="0.25"/>
  <cols>
    <col min="1" max="1" width="54.140625" style="92" customWidth="1"/>
    <col min="2" max="2" width="22.7109375" style="92" customWidth="1"/>
    <col min="3" max="3" width="27.7109375" style="92" customWidth="1"/>
    <col min="4" max="4" width="26.85546875" style="92" customWidth="1"/>
    <col min="5" max="5" width="15.42578125" style="92" customWidth="1"/>
    <col min="6" max="6" width="14" style="92" customWidth="1"/>
    <col min="7" max="7" width="13.28515625" style="92" customWidth="1"/>
    <col min="8" max="8" width="11.42578125" style="92"/>
    <col min="9" max="9" width="13.28515625" style="92" customWidth="1"/>
    <col min="10"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313</v>
      </c>
      <c r="C5" s="439"/>
      <c r="D5" s="439"/>
      <c r="E5" s="439"/>
      <c r="F5" s="439"/>
      <c r="G5" s="439"/>
      <c r="H5" s="439"/>
      <c r="I5" s="439"/>
      <c r="J5" s="439"/>
      <c r="K5" s="439"/>
      <c r="L5" s="439"/>
      <c r="M5" s="440"/>
      <c r="N5" s="9"/>
      <c r="O5" s="9"/>
      <c r="P5" s="9"/>
    </row>
    <row r="6" spans="1:16" ht="16.5" thickBot="1" x14ac:dyDescent="0.3">
      <c r="A6" s="12" t="s">
        <v>5</v>
      </c>
      <c r="B6" s="439"/>
      <c r="C6" s="439"/>
      <c r="D6" s="439"/>
      <c r="E6" s="439"/>
      <c r="F6" s="439"/>
      <c r="G6" s="439"/>
      <c r="H6" s="439"/>
      <c r="I6" s="439"/>
      <c r="J6" s="439"/>
      <c r="K6" s="439"/>
      <c r="L6" s="439"/>
      <c r="M6" s="440"/>
      <c r="N6" s="9"/>
      <c r="O6" s="9"/>
      <c r="P6" s="9"/>
    </row>
    <row r="7" spans="1:16" ht="16.5" thickBot="1" x14ac:dyDescent="0.3">
      <c r="A7" s="12" t="s">
        <v>6</v>
      </c>
      <c r="B7" s="439"/>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v>10</v>
      </c>
      <c r="C9" s="441"/>
      <c r="D9" s="442"/>
      <c r="E9" s="34"/>
      <c r="F9" s="34"/>
      <c r="G9" s="34"/>
      <c r="H9" s="34"/>
      <c r="I9" s="34"/>
      <c r="J9" s="34"/>
      <c r="K9" s="34"/>
      <c r="L9" s="34"/>
      <c r="M9" s="35"/>
      <c r="N9" s="9"/>
      <c r="O9" s="9"/>
      <c r="P9" s="9"/>
    </row>
    <row r="10" spans="1:16" ht="16.5" thickBot="1" x14ac:dyDescent="0.3">
      <c r="A10" s="14" t="s">
        <v>9</v>
      </c>
      <c r="B10" s="15">
        <v>41979</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10</v>
      </c>
      <c r="D14" s="36">
        <v>1065549124</v>
      </c>
      <c r="E14" s="241">
        <v>123</v>
      </c>
      <c r="F14" s="81"/>
      <c r="G14" s="9"/>
      <c r="H14" s="39"/>
      <c r="I14" s="39"/>
      <c r="J14" s="39"/>
      <c r="K14" s="39"/>
      <c r="L14" s="39"/>
      <c r="M14" s="96"/>
      <c r="N14" s="9"/>
      <c r="O14" s="9"/>
      <c r="P14" s="9"/>
    </row>
    <row r="15" spans="1:16" x14ac:dyDescent="0.25">
      <c r="A15" s="443"/>
      <c r="B15" s="443"/>
      <c r="C15" s="198">
        <v>10</v>
      </c>
      <c r="D15" s="36"/>
      <c r="E15" s="241">
        <v>350</v>
      </c>
      <c r="F15" s="81"/>
      <c r="G15" s="9"/>
      <c r="H15" s="39"/>
      <c r="I15" s="39"/>
      <c r="J15" s="39"/>
      <c r="K15" s="39"/>
      <c r="L15" s="39"/>
      <c r="M15" s="96"/>
      <c r="N15" s="9"/>
      <c r="O15" s="9"/>
      <c r="P15" s="9"/>
    </row>
    <row r="16" spans="1:16" x14ac:dyDescent="0.25">
      <c r="A16" s="443"/>
      <c r="B16" s="443"/>
      <c r="C16" s="198"/>
      <c r="D16" s="36"/>
      <c r="E16" s="241"/>
      <c r="F16" s="81"/>
      <c r="G16" s="9"/>
      <c r="H16" s="39"/>
      <c r="I16" s="39"/>
      <c r="J16" s="39"/>
      <c r="K16" s="39"/>
      <c r="L16" s="39"/>
      <c r="M16" s="96"/>
      <c r="N16" s="9"/>
      <c r="O16" s="9"/>
      <c r="P16" s="9"/>
    </row>
    <row r="17" spans="1:16" x14ac:dyDescent="0.25">
      <c r="A17" s="443"/>
      <c r="B17" s="443"/>
      <c r="C17" s="198"/>
      <c r="D17" s="37"/>
      <c r="E17" s="241"/>
      <c r="F17" s="81"/>
      <c r="G17" s="22"/>
      <c r="H17" s="39"/>
      <c r="I17" s="39"/>
      <c r="J17" s="39"/>
      <c r="K17" s="39"/>
      <c r="L17" s="39"/>
      <c r="M17" s="20"/>
      <c r="N17" s="9"/>
      <c r="O17" s="9"/>
      <c r="P17" s="9"/>
    </row>
    <row r="18" spans="1:16" x14ac:dyDescent="0.25">
      <c r="A18" s="443"/>
      <c r="B18" s="443"/>
      <c r="C18" s="198"/>
      <c r="D18" s="37"/>
      <c r="E18" s="36"/>
      <c r="F18" s="81"/>
      <c r="G18" s="22"/>
      <c r="H18" s="41"/>
      <c r="I18" s="41"/>
      <c r="J18" s="41"/>
      <c r="K18" s="41"/>
      <c r="L18" s="41"/>
      <c r="M18" s="20"/>
      <c r="N18" s="9"/>
      <c r="O18" s="9"/>
      <c r="P18" s="9"/>
    </row>
    <row r="19" spans="1:16" x14ac:dyDescent="0.25">
      <c r="A19" s="443"/>
      <c r="B19" s="443"/>
      <c r="C19" s="198"/>
      <c r="D19" s="37"/>
      <c r="E19" s="36"/>
      <c r="F19" s="81"/>
      <c r="G19" s="22"/>
      <c r="H19" s="95"/>
      <c r="I19" s="95"/>
      <c r="J19" s="95"/>
      <c r="K19" s="95"/>
      <c r="L19" s="95"/>
      <c r="M19" s="20"/>
      <c r="N19" s="9"/>
      <c r="O19" s="9"/>
      <c r="P19" s="9"/>
    </row>
    <row r="20" spans="1:16" x14ac:dyDescent="0.25">
      <c r="A20" s="443"/>
      <c r="B20" s="443"/>
      <c r="C20" s="198"/>
      <c r="D20" s="37"/>
      <c r="E20" s="36"/>
      <c r="F20" s="81"/>
      <c r="G20" s="22"/>
      <c r="H20" s="95"/>
      <c r="I20" s="95"/>
      <c r="J20" s="95"/>
      <c r="K20" s="95"/>
      <c r="L20" s="95"/>
      <c r="M20" s="20"/>
      <c r="N20" s="9"/>
      <c r="O20" s="9"/>
      <c r="P20" s="9"/>
    </row>
    <row r="21" spans="1:16" x14ac:dyDescent="0.25">
      <c r="A21" s="444" t="s">
        <v>14</v>
      </c>
      <c r="B21" s="445"/>
      <c r="C21" s="198"/>
      <c r="D21" s="64">
        <f>SUM(D14:D20)</f>
        <v>1065549124</v>
      </c>
      <c r="E21" s="241">
        <f>SUM(E14:E20)</f>
        <v>473</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378.4</v>
      </c>
      <c r="C23" s="42"/>
      <c r="D23" s="45">
        <f>D21</f>
        <v>1065549124</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t="s">
        <v>110</v>
      </c>
      <c r="H29" s="95"/>
      <c r="I29" s="95"/>
      <c r="J29" s="95"/>
      <c r="K29" s="95"/>
      <c r="L29" s="95"/>
      <c r="M29" s="96"/>
      <c r="N29" s="9"/>
      <c r="O29" s="9"/>
      <c r="P29" s="9"/>
    </row>
    <row r="30" spans="1:16" x14ac:dyDescent="0.25">
      <c r="A30" s="109" t="s">
        <v>98</v>
      </c>
      <c r="B30" s="193"/>
      <c r="C30" s="193"/>
      <c r="H30" s="95"/>
      <c r="I30" s="95"/>
      <c r="J30" s="95"/>
      <c r="K30" s="95"/>
      <c r="L30" s="95"/>
      <c r="M30" s="96"/>
      <c r="N30" s="9"/>
      <c r="O30" s="9"/>
      <c r="P30" s="9"/>
    </row>
    <row r="31" spans="1:16" x14ac:dyDescent="0.25">
      <c r="A31" s="109" t="s">
        <v>99</v>
      </c>
      <c r="B31" s="193"/>
      <c r="C31" s="193"/>
      <c r="H31" s="95"/>
      <c r="I31" s="95"/>
      <c r="J31" s="95"/>
      <c r="K31" s="95"/>
      <c r="L31" s="95"/>
      <c r="M31" s="96"/>
      <c r="N31" s="9"/>
      <c r="O31" s="9"/>
      <c r="P31" s="9"/>
    </row>
    <row r="32" spans="1:16" x14ac:dyDescent="0.25">
      <c r="A32" s="109" t="s">
        <v>100</v>
      </c>
      <c r="B32" s="242"/>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G36" s="92">
        <f>4/30</f>
        <v>0.13333333333333333</v>
      </c>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c r="D39" s="446">
        <f>+C39+C40</f>
        <v>0</v>
      </c>
      <c r="H39" s="95"/>
      <c r="I39" s="95"/>
      <c r="J39" s="95"/>
      <c r="K39" s="95"/>
      <c r="L39" s="95"/>
      <c r="M39" s="96"/>
      <c r="N39" s="9"/>
      <c r="O39" s="9"/>
      <c r="P39" s="9"/>
    </row>
    <row r="40" spans="1:16" ht="122.25" customHeight="1" x14ac:dyDescent="0.25">
      <c r="A40" s="93" t="s">
        <v>103</v>
      </c>
      <c r="B40" s="94">
        <v>60</v>
      </c>
      <c r="C40" s="193"/>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45" x14ac:dyDescent="0.25">
      <c r="A48" s="50" t="s">
        <v>1292</v>
      </c>
      <c r="B48" s="103" t="s">
        <v>1292</v>
      </c>
      <c r="C48" s="102" t="s">
        <v>1328</v>
      </c>
      <c r="D48" s="97" t="s">
        <v>1329</v>
      </c>
      <c r="E48" s="98" t="s">
        <v>95</v>
      </c>
      <c r="F48" s="98"/>
      <c r="G48" s="105">
        <v>39846</v>
      </c>
      <c r="H48" s="105">
        <v>40882</v>
      </c>
      <c r="I48" s="99" t="s">
        <v>95</v>
      </c>
      <c r="J48" s="155">
        <v>27.13</v>
      </c>
      <c r="K48" s="155">
        <v>6</v>
      </c>
      <c r="L48" s="124">
        <v>8329</v>
      </c>
      <c r="M48" s="90"/>
      <c r="N48" s="27"/>
      <c r="O48" s="27"/>
      <c r="P48" s="116"/>
    </row>
    <row r="49" spans="1:16" x14ac:dyDescent="0.25">
      <c r="A49" s="50"/>
      <c r="B49" s="103"/>
      <c r="C49" s="102"/>
      <c r="D49" s="155"/>
      <c r="E49" s="98"/>
      <c r="F49" s="98"/>
      <c r="G49" s="105"/>
      <c r="H49" s="105"/>
      <c r="I49" s="99"/>
      <c r="J49" s="155"/>
      <c r="K49" s="155"/>
      <c r="L49" s="124"/>
      <c r="M49" s="90"/>
      <c r="N49" s="27"/>
      <c r="O49" s="27"/>
      <c r="P49" s="116"/>
    </row>
    <row r="50" spans="1:16" x14ac:dyDescent="0.25">
      <c r="A50" s="50"/>
      <c r="B50" s="103"/>
      <c r="C50" s="102"/>
      <c r="D50" s="97"/>
      <c r="E50" s="98"/>
      <c r="F50" s="98"/>
      <c r="G50" s="105"/>
      <c r="H50" s="105"/>
      <c r="I50" s="99"/>
      <c r="J50" s="155"/>
      <c r="K50" s="155"/>
      <c r="L50" s="124"/>
      <c r="M50" s="90"/>
      <c r="N50" s="27"/>
      <c r="O50" s="27"/>
      <c r="P50" s="116"/>
    </row>
    <row r="51" spans="1:16" x14ac:dyDescent="0.25">
      <c r="A51" s="50"/>
      <c r="B51" s="103"/>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27.13</v>
      </c>
      <c r="K56" s="104">
        <f t="shared" si="0"/>
        <v>6</v>
      </c>
      <c r="L56" s="114">
        <f t="shared" si="0"/>
        <v>8329</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27.13</v>
      </c>
      <c r="C60" s="200" t="s">
        <v>110</v>
      </c>
      <c r="D60" s="200"/>
      <c r="E60" s="32"/>
      <c r="F60" s="32"/>
      <c r="G60" s="32"/>
      <c r="H60" s="32"/>
      <c r="I60" s="32"/>
      <c r="J60" s="32"/>
      <c r="K60" s="32"/>
      <c r="L60" s="32"/>
      <c r="M60" s="30"/>
      <c r="N60" s="30"/>
      <c r="O60" s="30"/>
      <c r="P60" s="30"/>
    </row>
    <row r="61" spans="1:16" x14ac:dyDescent="0.25">
      <c r="A61" s="59" t="s">
        <v>25</v>
      </c>
      <c r="B61" s="60">
        <f>+L56</f>
        <v>8329</v>
      </c>
      <c r="C61" s="200" t="s">
        <v>110</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x14ac:dyDescent="0.25">
      <c r="A68" s="243" t="s">
        <v>1330</v>
      </c>
      <c r="B68" s="273" t="s">
        <v>992</v>
      </c>
      <c r="C68" s="144"/>
      <c r="D68" s="4">
        <v>350</v>
      </c>
      <c r="E68" s="201"/>
      <c r="F68" s="4"/>
      <c r="G68" s="4"/>
      <c r="H68" s="4" t="s">
        <v>96</v>
      </c>
      <c r="I68" s="4" t="s">
        <v>95</v>
      </c>
      <c r="J68" s="193" t="s">
        <v>95</v>
      </c>
      <c r="K68" s="193" t="s">
        <v>95</v>
      </c>
      <c r="L68" s="193" t="s">
        <v>95</v>
      </c>
      <c r="M68" s="193"/>
      <c r="N68" s="461" t="s">
        <v>1331</v>
      </c>
      <c r="O68" s="462"/>
      <c r="P68" s="193"/>
    </row>
    <row r="69" spans="1:16" ht="30.75" customHeight="1" x14ac:dyDescent="0.25">
      <c r="A69" s="3" t="s">
        <v>1332</v>
      </c>
      <c r="B69" s="191" t="s">
        <v>114</v>
      </c>
      <c r="C69" s="5" t="s">
        <v>1333</v>
      </c>
      <c r="D69" s="4">
        <v>123</v>
      </c>
      <c r="E69" s="4"/>
      <c r="F69" s="4"/>
      <c r="G69" s="4" t="s">
        <v>96</v>
      </c>
      <c r="H69" s="85"/>
      <c r="I69" s="4" t="s">
        <v>95</v>
      </c>
      <c r="J69" s="193" t="s">
        <v>95</v>
      </c>
      <c r="K69" s="193" t="s">
        <v>95</v>
      </c>
      <c r="L69" s="193" t="s">
        <v>95</v>
      </c>
      <c r="M69" s="193" t="s">
        <v>95</v>
      </c>
      <c r="N69" s="461" t="s">
        <v>1331</v>
      </c>
      <c r="O69" s="462"/>
      <c r="P69" s="193"/>
    </row>
    <row r="70" spans="1:16" x14ac:dyDescent="0.25">
      <c r="A70" s="3"/>
      <c r="B70" s="3"/>
      <c r="C70" s="5"/>
      <c r="D70" s="5"/>
      <c r="E70" s="4"/>
      <c r="F70" s="4"/>
      <c r="G70" s="4"/>
      <c r="H70" s="85"/>
      <c r="I70" s="85"/>
      <c r="J70" s="109"/>
      <c r="K70" s="109"/>
      <c r="L70" s="109"/>
      <c r="M70" s="109"/>
      <c r="N70" s="457"/>
      <c r="O70" s="458"/>
      <c r="P70" s="109"/>
    </row>
    <row r="71" spans="1:16" x14ac:dyDescent="0.25">
      <c r="A71" s="3"/>
      <c r="B71" s="3"/>
      <c r="C71" s="5"/>
      <c r="D71" s="5"/>
      <c r="E71" s="4"/>
      <c r="F71" s="4"/>
      <c r="G71" s="4"/>
      <c r="H71" s="85"/>
      <c r="I71" s="85"/>
      <c r="J71" s="109"/>
      <c r="K71" s="109"/>
      <c r="L71" s="109"/>
      <c r="M71" s="109"/>
      <c r="N71" s="457"/>
      <c r="O71" s="458"/>
      <c r="P71" s="109"/>
    </row>
    <row r="72" spans="1:16" x14ac:dyDescent="0.25">
      <c r="A72" s="3"/>
      <c r="B72" s="3"/>
      <c r="C72" s="5"/>
      <c r="D72" s="5"/>
      <c r="E72" s="4"/>
      <c r="F72" s="4"/>
      <c r="G72" s="4"/>
      <c r="H72" s="85"/>
      <c r="I72" s="85"/>
      <c r="J72" s="109"/>
      <c r="K72" s="109"/>
      <c r="L72" s="109"/>
      <c r="M72" s="109"/>
      <c r="N72" s="457"/>
      <c r="O72" s="458"/>
      <c r="P72" s="109"/>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66.75" customHeight="1" x14ac:dyDescent="0.25">
      <c r="A86" s="190" t="s">
        <v>160</v>
      </c>
      <c r="B86" s="69" t="s">
        <v>679</v>
      </c>
      <c r="C86" s="69" t="s">
        <v>1334</v>
      </c>
      <c r="D86" s="69">
        <v>44190043</v>
      </c>
      <c r="E86" s="69" t="s">
        <v>1335</v>
      </c>
      <c r="F86" s="69" t="s">
        <v>1336</v>
      </c>
      <c r="G86" s="138">
        <v>40522</v>
      </c>
      <c r="H86" s="69"/>
      <c r="I86" s="69" t="s">
        <v>1337</v>
      </c>
      <c r="J86" s="138" t="s">
        <v>1338</v>
      </c>
      <c r="K86" s="69"/>
      <c r="L86" s="109" t="s">
        <v>95</v>
      </c>
      <c r="M86" s="109"/>
      <c r="N86" s="109"/>
      <c r="O86" s="69" t="s">
        <v>1339</v>
      </c>
      <c r="P86" s="69"/>
    </row>
    <row r="87" spans="1:16" ht="27.75" customHeight="1" x14ac:dyDescent="0.25">
      <c r="A87" s="190"/>
      <c r="B87" s="190"/>
      <c r="C87" s="3"/>
      <c r="D87" s="3"/>
      <c r="E87" s="3"/>
      <c r="F87" s="190"/>
      <c r="G87" s="125"/>
      <c r="H87" s="5"/>
      <c r="I87" s="69"/>
      <c r="J87" s="86"/>
      <c r="K87" s="69"/>
      <c r="L87" s="109"/>
      <c r="M87" s="109"/>
      <c r="N87" s="109"/>
      <c r="O87" s="463"/>
      <c r="P87" s="463"/>
    </row>
    <row r="88" spans="1:16" x14ac:dyDescent="0.25">
      <c r="A88" s="190" t="s">
        <v>220</v>
      </c>
      <c r="B88" s="190" t="s">
        <v>679</v>
      </c>
      <c r="C88" s="3"/>
      <c r="D88" s="3"/>
      <c r="E88" s="3"/>
      <c r="F88" s="3"/>
      <c r="G88" s="3"/>
      <c r="H88" s="5"/>
      <c r="I88" s="1"/>
      <c r="J88" s="86"/>
      <c r="K88" s="85"/>
      <c r="L88" s="109"/>
      <c r="M88" s="109"/>
      <c r="N88" s="109"/>
      <c r="O88" s="193"/>
      <c r="P88" s="193"/>
    </row>
    <row r="89" spans="1:16" x14ac:dyDescent="0.25">
      <c r="A89" s="190" t="s">
        <v>220</v>
      </c>
      <c r="B89" s="190"/>
      <c r="C89" s="3"/>
      <c r="D89" s="3"/>
      <c r="E89" s="3"/>
      <c r="F89" s="3"/>
      <c r="G89" s="3"/>
      <c r="H89" s="5"/>
      <c r="I89" s="1"/>
      <c r="J89" s="86"/>
      <c r="K89" s="85"/>
      <c r="L89" s="109"/>
      <c r="M89" s="109"/>
      <c r="N89" s="109"/>
      <c r="O89" s="193"/>
      <c r="P89" s="193"/>
    </row>
    <row r="90" spans="1:16" x14ac:dyDescent="0.25">
      <c r="A90" s="190" t="s">
        <v>220</v>
      </c>
      <c r="B90" s="190"/>
      <c r="C90" s="3"/>
      <c r="D90" s="3"/>
      <c r="E90" s="3"/>
      <c r="F90" s="3"/>
      <c r="G90" s="3"/>
      <c r="H90" s="5"/>
      <c r="I90" s="1"/>
      <c r="J90" s="86"/>
      <c r="K90" s="85"/>
      <c r="L90" s="109"/>
      <c r="M90" s="109"/>
      <c r="N90" s="109"/>
      <c r="O90" s="193"/>
      <c r="P90" s="193"/>
    </row>
    <row r="91" spans="1:16" x14ac:dyDescent="0.25">
      <c r="A91" s="190"/>
      <c r="B91" s="190"/>
      <c r="C91" s="3"/>
      <c r="D91" s="3"/>
      <c r="E91" s="3"/>
      <c r="F91" s="3"/>
      <c r="G91" s="3"/>
      <c r="H91" s="5"/>
      <c r="I91" s="1"/>
      <c r="J91" s="85"/>
      <c r="K91" s="85"/>
      <c r="L91" s="109"/>
      <c r="M91" s="109"/>
      <c r="N91" s="109"/>
      <c r="O91" s="463"/>
      <c r="P91" s="463"/>
    </row>
    <row r="92" spans="1:16" x14ac:dyDescent="0.25">
      <c r="A92" s="9"/>
      <c r="B92" s="9"/>
      <c r="C92" s="9"/>
      <c r="D92" s="9"/>
      <c r="E92" s="9"/>
      <c r="F92" s="9"/>
      <c r="G92" s="9"/>
      <c r="H92" s="9"/>
      <c r="I92" s="9"/>
      <c r="J92" s="9"/>
      <c r="K92" s="9"/>
      <c r="L92" s="9"/>
      <c r="M92" s="9"/>
      <c r="N92" s="9"/>
      <c r="O92" s="9"/>
      <c r="P92" s="9"/>
    </row>
    <row r="93" spans="1:16" ht="15.75" thickBot="1" x14ac:dyDescent="0.3">
      <c r="A93" s="9"/>
      <c r="B93" s="9"/>
      <c r="C93" s="9"/>
      <c r="D93" s="9"/>
      <c r="E93" s="9"/>
      <c r="F93" s="9"/>
      <c r="G93" s="9"/>
      <c r="H93" s="9"/>
      <c r="I93" s="9"/>
      <c r="J93" s="9"/>
      <c r="K93" s="9"/>
      <c r="L93" s="9"/>
      <c r="M93" s="9"/>
      <c r="N93" s="9"/>
      <c r="O93" s="9"/>
      <c r="P93" s="9"/>
    </row>
    <row r="94" spans="1:16" ht="27" thickBot="1" x14ac:dyDescent="0.3">
      <c r="A94" s="449" t="s">
        <v>44</v>
      </c>
      <c r="B94" s="450"/>
      <c r="C94" s="450"/>
      <c r="D94" s="450"/>
      <c r="E94" s="450"/>
      <c r="F94" s="450"/>
      <c r="G94" s="450"/>
      <c r="H94" s="450"/>
      <c r="I94" s="450"/>
      <c r="J94" s="450"/>
      <c r="K94" s="450"/>
      <c r="L94" s="450"/>
      <c r="M94" s="451"/>
      <c r="N94" s="9"/>
      <c r="O94" s="9"/>
      <c r="P94" s="9"/>
    </row>
    <row r="95" spans="1:16" x14ac:dyDescent="0.25">
      <c r="A95" s="9"/>
      <c r="B95" s="9"/>
      <c r="C95" s="9"/>
      <c r="D95" s="9"/>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ht="30" x14ac:dyDescent="0.25">
      <c r="A97" s="68" t="s">
        <v>33</v>
      </c>
      <c r="B97" s="68" t="s">
        <v>45</v>
      </c>
      <c r="C97" s="452" t="s">
        <v>3</v>
      </c>
      <c r="D97" s="454"/>
      <c r="E97" s="9"/>
      <c r="F97" s="9"/>
      <c r="G97" s="9"/>
      <c r="H97" s="9"/>
      <c r="I97" s="9"/>
      <c r="J97" s="9"/>
      <c r="K97" s="9"/>
      <c r="L97" s="9"/>
      <c r="M97" s="9"/>
      <c r="N97" s="9"/>
      <c r="O97" s="9"/>
      <c r="P97" s="9"/>
    </row>
    <row r="98" spans="1:16" ht="30" x14ac:dyDescent="0.25">
      <c r="A98" s="69" t="s">
        <v>85</v>
      </c>
      <c r="B98" s="109" t="s">
        <v>96</v>
      </c>
      <c r="C98" s="463"/>
      <c r="D98" s="463"/>
      <c r="E98" s="9"/>
      <c r="F98" s="9"/>
      <c r="G98" s="9"/>
      <c r="H98" s="9"/>
      <c r="I98" s="9"/>
      <c r="J98" s="9"/>
      <c r="K98" s="9"/>
      <c r="L98" s="9"/>
      <c r="M98" s="9"/>
      <c r="N98" s="9"/>
      <c r="O98" s="9"/>
      <c r="P98" s="9"/>
    </row>
    <row r="99" spans="1:16" x14ac:dyDescent="0.25">
      <c r="A99" s="9"/>
      <c r="B99" s="9"/>
      <c r="C99" s="9"/>
      <c r="D99" s="9"/>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ht="26.25" x14ac:dyDescent="0.25">
      <c r="A101" s="437" t="s">
        <v>62</v>
      </c>
      <c r="B101" s="438"/>
      <c r="C101" s="438"/>
      <c r="D101" s="438"/>
      <c r="E101" s="438"/>
      <c r="F101" s="438"/>
      <c r="G101" s="438"/>
      <c r="H101" s="438"/>
      <c r="I101" s="438"/>
      <c r="J101" s="438"/>
      <c r="K101" s="438"/>
      <c r="L101" s="438"/>
      <c r="M101" s="438"/>
      <c r="N101" s="438"/>
      <c r="O101" s="438"/>
      <c r="P101" s="9"/>
    </row>
    <row r="102" spans="1:16" x14ac:dyDescent="0.25">
      <c r="A102" s="9"/>
      <c r="B102" s="9"/>
      <c r="C102" s="9"/>
      <c r="D102" s="9"/>
      <c r="E102" s="9"/>
      <c r="F102" s="9"/>
      <c r="G102" s="9"/>
      <c r="H102" s="9"/>
      <c r="I102" s="9"/>
      <c r="J102" s="9"/>
      <c r="K102" s="9"/>
      <c r="L102" s="9"/>
      <c r="M102" s="9"/>
      <c r="N102" s="9"/>
      <c r="O102" s="9"/>
      <c r="P102" s="9"/>
    </row>
    <row r="103" spans="1:16" ht="15.75" thickBot="1" x14ac:dyDescent="0.3">
      <c r="A103" s="9"/>
      <c r="B103" s="9"/>
      <c r="C103" s="9"/>
      <c r="D103" s="9"/>
      <c r="E103" s="9"/>
      <c r="F103" s="9"/>
      <c r="G103" s="9"/>
      <c r="H103" s="9"/>
      <c r="I103" s="9"/>
      <c r="J103" s="9"/>
      <c r="K103" s="9"/>
      <c r="L103" s="9"/>
      <c r="M103" s="9"/>
      <c r="N103" s="9"/>
      <c r="O103" s="9"/>
      <c r="P103" s="9"/>
    </row>
    <row r="104" spans="1:16" ht="27" thickBot="1" x14ac:dyDescent="0.3">
      <c r="A104" s="449" t="s">
        <v>52</v>
      </c>
      <c r="B104" s="450"/>
      <c r="C104" s="450"/>
      <c r="D104" s="450"/>
      <c r="E104" s="450"/>
      <c r="F104" s="450"/>
      <c r="G104" s="450"/>
      <c r="H104" s="450"/>
      <c r="I104" s="450"/>
      <c r="J104" s="450"/>
      <c r="K104" s="450"/>
      <c r="L104" s="450"/>
      <c r="M104" s="451"/>
      <c r="N104" s="9"/>
      <c r="O104" s="9"/>
      <c r="P104" s="9"/>
    </row>
    <row r="105" spans="1:16" x14ac:dyDescent="0.25">
      <c r="A105" s="9"/>
      <c r="B105" s="9"/>
      <c r="C105" s="9"/>
      <c r="D105" s="9"/>
      <c r="E105" s="9"/>
      <c r="F105" s="9"/>
      <c r="G105" s="9"/>
      <c r="H105" s="9"/>
      <c r="I105" s="9"/>
      <c r="J105" s="9"/>
      <c r="K105" s="9"/>
      <c r="L105" s="9"/>
      <c r="M105" s="9"/>
      <c r="N105" s="9"/>
      <c r="O105" s="9"/>
      <c r="P105" s="9"/>
    </row>
    <row r="106" spans="1:16" ht="15.75" thickBot="1" x14ac:dyDescent="0.3">
      <c r="A106" s="9"/>
      <c r="B106" s="9"/>
      <c r="C106" s="9"/>
      <c r="D106" s="9"/>
      <c r="E106" s="9"/>
      <c r="F106" s="9"/>
      <c r="G106" s="9"/>
      <c r="H106" s="9"/>
      <c r="I106" s="9"/>
      <c r="J106" s="9"/>
      <c r="K106" s="9"/>
      <c r="L106" s="65"/>
      <c r="M106" s="65"/>
      <c r="N106" s="9"/>
      <c r="O106" s="9"/>
      <c r="P106" s="9"/>
    </row>
    <row r="107" spans="1:16" ht="90" x14ac:dyDescent="0.25">
      <c r="A107" s="106" t="s">
        <v>104</v>
      </c>
      <c r="B107" s="106" t="s">
        <v>105</v>
      </c>
      <c r="C107" s="106" t="s">
        <v>106</v>
      </c>
      <c r="D107" s="106" t="s">
        <v>43</v>
      </c>
      <c r="E107" s="106" t="s">
        <v>22</v>
      </c>
      <c r="F107" s="106" t="s">
        <v>65</v>
      </c>
      <c r="G107" s="106" t="s">
        <v>17</v>
      </c>
      <c r="H107" s="106" t="s">
        <v>10</v>
      </c>
      <c r="I107" s="106" t="s">
        <v>31</v>
      </c>
      <c r="J107" s="106" t="s">
        <v>59</v>
      </c>
      <c r="K107" s="106" t="s">
        <v>20</v>
      </c>
      <c r="L107" s="91" t="s">
        <v>26</v>
      </c>
      <c r="M107" s="106" t="s">
        <v>107</v>
      </c>
      <c r="N107" s="106" t="s">
        <v>36</v>
      </c>
      <c r="O107" s="107" t="s">
        <v>11</v>
      </c>
      <c r="P107" s="107" t="s">
        <v>19</v>
      </c>
    </row>
    <row r="108" spans="1:16" x14ac:dyDescent="0.25">
      <c r="A108" s="50"/>
      <c r="B108" s="103"/>
      <c r="C108" s="102"/>
      <c r="D108" s="97"/>
      <c r="E108" s="98"/>
      <c r="F108" s="98"/>
      <c r="G108" s="105"/>
      <c r="H108" s="105"/>
      <c r="I108" s="99"/>
      <c r="J108" s="155"/>
      <c r="K108" s="155"/>
      <c r="L108" s="124"/>
      <c r="M108" s="90"/>
      <c r="N108" s="27"/>
      <c r="O108" s="27"/>
      <c r="P108" s="116"/>
    </row>
    <row r="109" spans="1:16" x14ac:dyDescent="0.25">
      <c r="A109" s="50"/>
      <c r="B109" s="98"/>
      <c r="C109" s="102"/>
      <c r="D109" s="97"/>
      <c r="E109" s="98"/>
      <c r="F109" s="98"/>
      <c r="G109" s="105"/>
      <c r="H109" s="105"/>
      <c r="I109" s="99"/>
      <c r="J109" s="90"/>
      <c r="K109" s="155"/>
      <c r="L109" s="124"/>
      <c r="M109" s="90"/>
      <c r="N109" s="27"/>
      <c r="O109" s="27"/>
      <c r="P109" s="116"/>
    </row>
    <row r="110" spans="1:16" x14ac:dyDescent="0.25">
      <c r="A110" s="50"/>
      <c r="B110" s="98"/>
      <c r="C110" s="102"/>
      <c r="D110" s="97"/>
      <c r="E110" s="98"/>
      <c r="F110" s="98"/>
      <c r="G110" s="105"/>
      <c r="H110" s="105"/>
      <c r="I110" s="99"/>
      <c r="J110" s="90"/>
      <c r="K110" s="99"/>
      <c r="L110" s="124"/>
      <c r="M110" s="90"/>
      <c r="N110" s="27"/>
      <c r="O110" s="27"/>
      <c r="P110" s="116"/>
    </row>
    <row r="111" spans="1:16" x14ac:dyDescent="0.25">
      <c r="A111" s="102"/>
      <c r="B111" s="103"/>
      <c r="C111" s="102"/>
      <c r="D111" s="97"/>
      <c r="E111" s="98"/>
      <c r="F111" s="98"/>
      <c r="G111" s="98"/>
      <c r="H111" s="99"/>
      <c r="I111" s="99"/>
      <c r="J111" s="99"/>
      <c r="K111" s="99"/>
      <c r="L111" s="90"/>
      <c r="M111" s="90"/>
      <c r="N111" s="27"/>
      <c r="O111" s="27"/>
      <c r="P111" s="116"/>
    </row>
    <row r="112" spans="1:16" x14ac:dyDescent="0.25">
      <c r="A112" s="102"/>
      <c r="B112" s="103"/>
      <c r="C112" s="102"/>
      <c r="D112" s="97"/>
      <c r="E112" s="98"/>
      <c r="F112" s="98"/>
      <c r="G112" s="98"/>
      <c r="H112" s="99"/>
      <c r="I112" s="99"/>
      <c r="J112" s="99"/>
      <c r="K112" s="99"/>
      <c r="L112" s="90"/>
      <c r="M112" s="90"/>
      <c r="N112" s="27"/>
      <c r="O112" s="27"/>
      <c r="P112" s="116"/>
    </row>
    <row r="113" spans="1:16" x14ac:dyDescent="0.25">
      <c r="A113" s="102"/>
      <c r="B113" s="103"/>
      <c r="C113" s="102"/>
      <c r="D113" s="97"/>
      <c r="E113" s="98"/>
      <c r="F113" s="98"/>
      <c r="G113" s="98"/>
      <c r="H113" s="99"/>
      <c r="I113" s="99"/>
      <c r="J113" s="99"/>
      <c r="K113" s="99"/>
      <c r="L113" s="90"/>
      <c r="M113" s="90"/>
      <c r="N113" s="27"/>
      <c r="O113" s="27"/>
      <c r="P113" s="116"/>
    </row>
    <row r="114" spans="1:16" x14ac:dyDescent="0.25">
      <c r="A114" s="102"/>
      <c r="B114" s="103"/>
      <c r="C114" s="102"/>
      <c r="D114" s="97"/>
      <c r="E114" s="98"/>
      <c r="F114" s="98"/>
      <c r="G114" s="98"/>
      <c r="H114" s="99"/>
      <c r="I114" s="99"/>
      <c r="J114" s="99"/>
      <c r="K114" s="99"/>
      <c r="L114" s="90"/>
      <c r="M114" s="90"/>
      <c r="N114" s="27"/>
      <c r="O114" s="27"/>
      <c r="P114" s="116"/>
    </row>
    <row r="115" spans="1:16" x14ac:dyDescent="0.25">
      <c r="A115" s="102"/>
      <c r="B115" s="103"/>
      <c r="C115" s="102"/>
      <c r="D115" s="97"/>
      <c r="E115" s="98"/>
      <c r="F115" s="98"/>
      <c r="G115" s="98"/>
      <c r="H115" s="99"/>
      <c r="I115" s="99"/>
      <c r="J115" s="99"/>
      <c r="K115" s="99"/>
      <c r="L115" s="90"/>
      <c r="M115" s="90"/>
      <c r="N115" s="27"/>
      <c r="O115" s="27"/>
      <c r="P115" s="116"/>
    </row>
    <row r="116" spans="1:16" x14ac:dyDescent="0.25">
      <c r="A116" s="50" t="s">
        <v>16</v>
      </c>
      <c r="B116" s="103"/>
      <c r="C116" s="102"/>
      <c r="D116" s="97"/>
      <c r="E116" s="98"/>
      <c r="F116" s="98"/>
      <c r="G116" s="98"/>
      <c r="H116" s="99"/>
      <c r="I116" s="99"/>
      <c r="J116" s="104">
        <f t="shared" ref="J116:M116" si="1">SUM(J108:J115)</f>
        <v>0</v>
      </c>
      <c r="K116" s="104">
        <f t="shared" si="1"/>
        <v>0</v>
      </c>
      <c r="L116" s="114">
        <f t="shared" si="1"/>
        <v>0</v>
      </c>
      <c r="M116" s="104">
        <f t="shared" si="1"/>
        <v>0</v>
      </c>
      <c r="N116" s="27"/>
      <c r="O116" s="27"/>
      <c r="P116" s="117"/>
    </row>
    <row r="117" spans="1:16" x14ac:dyDescent="0.25">
      <c r="A117" s="30"/>
      <c r="B117" s="30"/>
      <c r="C117" s="30"/>
      <c r="D117" s="31"/>
      <c r="E117" s="30"/>
      <c r="F117" s="30"/>
      <c r="G117" s="30"/>
      <c r="H117" s="30"/>
      <c r="I117" s="30"/>
      <c r="J117" s="30"/>
      <c r="K117" s="30"/>
      <c r="L117" s="30"/>
      <c r="M117" s="30"/>
      <c r="N117" s="30"/>
      <c r="O117" s="30"/>
      <c r="P117" s="9"/>
    </row>
    <row r="118" spans="1:16" ht="18.75" x14ac:dyDescent="0.25">
      <c r="A118" s="59" t="s">
        <v>32</v>
      </c>
      <c r="B118" s="73">
        <f>+J116</f>
        <v>0</v>
      </c>
      <c r="C118" s="9"/>
      <c r="D118" s="9"/>
      <c r="E118" s="9"/>
      <c r="F118" s="9"/>
      <c r="G118" s="32"/>
      <c r="H118" s="32"/>
      <c r="I118" s="32"/>
      <c r="J118" s="32"/>
      <c r="K118" s="32"/>
      <c r="L118" s="32"/>
      <c r="M118" s="30"/>
      <c r="N118" s="30"/>
      <c r="O118" s="30"/>
      <c r="P118" s="9"/>
    </row>
    <row r="119" spans="1:16" x14ac:dyDescent="0.25">
      <c r="A119" s="9"/>
      <c r="B119" s="9"/>
      <c r="C119" s="9"/>
      <c r="D119" s="9"/>
      <c r="E119" s="9"/>
      <c r="F119" s="9"/>
      <c r="G119" s="9"/>
      <c r="H119" s="9"/>
      <c r="I119" s="9"/>
      <c r="J119" s="9"/>
      <c r="K119" s="9"/>
      <c r="L119" s="9"/>
      <c r="M119" s="9"/>
      <c r="N119" s="9"/>
      <c r="O119" s="9"/>
      <c r="P119" s="9"/>
    </row>
    <row r="120" spans="1:16" ht="15.75" thickBot="1" x14ac:dyDescent="0.3">
      <c r="A120" s="9"/>
      <c r="B120" s="9"/>
      <c r="C120" s="9"/>
      <c r="D120" s="9"/>
      <c r="E120" s="9"/>
      <c r="F120" s="9"/>
      <c r="G120" s="9"/>
      <c r="H120" s="9"/>
      <c r="I120" s="9"/>
      <c r="J120" s="9"/>
      <c r="K120" s="9"/>
      <c r="L120" s="9"/>
      <c r="M120" s="9"/>
      <c r="N120" s="9"/>
      <c r="O120" s="9"/>
      <c r="P120" s="9"/>
    </row>
    <row r="121" spans="1:16" ht="30.75" thickBot="1" x14ac:dyDescent="0.3">
      <c r="A121" s="76" t="s">
        <v>47</v>
      </c>
      <c r="B121" s="77" t="s">
        <v>48</v>
      </c>
      <c r="C121" s="76" t="s">
        <v>49</v>
      </c>
      <c r="D121" s="77" t="s">
        <v>53</v>
      </c>
      <c r="E121" s="9"/>
      <c r="F121" s="9"/>
      <c r="G121" s="9"/>
      <c r="H121" s="9"/>
      <c r="I121" s="9"/>
      <c r="J121" s="9"/>
      <c r="K121" s="9"/>
      <c r="L121" s="9"/>
      <c r="M121" s="9"/>
      <c r="N121" s="9"/>
      <c r="O121" s="9"/>
      <c r="P121" s="9"/>
    </row>
    <row r="122" spans="1:16" x14ac:dyDescent="0.25">
      <c r="A122" s="67" t="s">
        <v>86</v>
      </c>
      <c r="B122" s="70">
        <v>20</v>
      </c>
      <c r="C122" s="70"/>
      <c r="D122" s="467">
        <f>+C122+C123+C124</f>
        <v>0</v>
      </c>
      <c r="E122" s="9"/>
      <c r="F122" s="9"/>
      <c r="G122" s="9"/>
      <c r="H122" s="9"/>
      <c r="I122" s="9"/>
      <c r="J122" s="9"/>
      <c r="K122" s="9"/>
      <c r="L122" s="9"/>
      <c r="M122" s="9"/>
      <c r="N122" s="9"/>
      <c r="O122" s="9"/>
      <c r="P122" s="9"/>
    </row>
    <row r="123" spans="1:16" x14ac:dyDescent="0.25">
      <c r="A123" s="67" t="s">
        <v>87</v>
      </c>
      <c r="B123" s="200">
        <v>30</v>
      </c>
      <c r="C123" s="193"/>
      <c r="D123" s="468"/>
      <c r="E123" s="9"/>
      <c r="F123" s="9"/>
      <c r="G123" s="9"/>
      <c r="H123" s="9"/>
      <c r="I123" s="9"/>
      <c r="J123" s="9"/>
      <c r="K123" s="9"/>
      <c r="L123" s="9"/>
      <c r="M123" s="9"/>
      <c r="N123" s="9"/>
      <c r="O123" s="9"/>
      <c r="P123" s="9"/>
    </row>
    <row r="124" spans="1:16" ht="15.75" thickBot="1" x14ac:dyDescent="0.3">
      <c r="A124" s="67" t="s">
        <v>88</v>
      </c>
      <c r="B124" s="72">
        <v>40</v>
      </c>
      <c r="C124" s="72"/>
      <c r="D124" s="469"/>
      <c r="E124" s="9"/>
      <c r="F124" s="9"/>
      <c r="G124" s="9"/>
      <c r="H124" s="9"/>
      <c r="I124" s="9"/>
      <c r="J124" s="9"/>
      <c r="K124" s="9"/>
      <c r="L124" s="9"/>
      <c r="M124" s="9"/>
      <c r="N124" s="9"/>
      <c r="O124" s="9"/>
      <c r="P124" s="9"/>
    </row>
    <row r="125" spans="1:16" x14ac:dyDescent="0.25">
      <c r="A125" s="9"/>
      <c r="B125" s="9"/>
      <c r="C125" s="9"/>
      <c r="D125" s="9"/>
      <c r="E125" s="9"/>
      <c r="F125" s="9"/>
      <c r="G125" s="9"/>
      <c r="H125" s="9"/>
      <c r="I125" s="9"/>
      <c r="J125" s="9"/>
      <c r="K125" s="9"/>
      <c r="L125" s="9"/>
      <c r="M125" s="9"/>
      <c r="N125" s="9"/>
      <c r="O125" s="9"/>
      <c r="P125" s="9"/>
    </row>
    <row r="126" spans="1:16" ht="15.75" thickBot="1" x14ac:dyDescent="0.3">
      <c r="A126" s="9"/>
      <c r="B126" s="9"/>
      <c r="C126" s="9"/>
      <c r="D126" s="9"/>
      <c r="E126" s="9"/>
      <c r="F126" s="9"/>
      <c r="G126" s="9"/>
      <c r="H126" s="9"/>
      <c r="I126" s="9"/>
      <c r="J126" s="9"/>
      <c r="K126" s="9"/>
      <c r="L126" s="9"/>
      <c r="M126" s="9"/>
      <c r="N126" s="9"/>
      <c r="O126" s="9"/>
      <c r="P126" s="9"/>
    </row>
    <row r="127" spans="1:16" ht="27" thickBot="1" x14ac:dyDescent="0.3">
      <c r="A127" s="449" t="s">
        <v>50</v>
      </c>
      <c r="B127" s="450"/>
      <c r="C127" s="450"/>
      <c r="D127" s="450"/>
      <c r="E127" s="450"/>
      <c r="F127" s="450"/>
      <c r="G127" s="450"/>
      <c r="H127" s="450"/>
      <c r="I127" s="450"/>
      <c r="J127" s="450"/>
      <c r="K127" s="450"/>
      <c r="L127" s="450"/>
      <c r="M127" s="451"/>
      <c r="N127" s="9"/>
      <c r="O127" s="9"/>
      <c r="P127" s="9"/>
    </row>
    <row r="128" spans="1:16" x14ac:dyDescent="0.25">
      <c r="A128" s="9"/>
      <c r="B128" s="9"/>
      <c r="C128" s="9"/>
      <c r="D128" s="9"/>
      <c r="E128" s="9"/>
      <c r="F128" s="9"/>
      <c r="G128" s="9"/>
      <c r="H128" s="9"/>
      <c r="I128" s="9"/>
      <c r="J128" s="9"/>
      <c r="K128" s="9"/>
      <c r="L128" s="9"/>
      <c r="M128" s="9"/>
      <c r="N128" s="9"/>
      <c r="O128" s="9"/>
      <c r="P128" s="9"/>
    </row>
    <row r="129" spans="1:16" ht="120" x14ac:dyDescent="0.25">
      <c r="A129" s="108" t="s">
        <v>0</v>
      </c>
      <c r="B129" s="108" t="s">
        <v>39</v>
      </c>
      <c r="C129" s="108" t="s">
        <v>40</v>
      </c>
      <c r="D129" s="108" t="s">
        <v>78</v>
      </c>
      <c r="E129" s="108" t="s">
        <v>80</v>
      </c>
      <c r="F129" s="108" t="s">
        <v>81</v>
      </c>
      <c r="G129" s="108" t="s">
        <v>82</v>
      </c>
      <c r="H129" s="108" t="s">
        <v>79</v>
      </c>
      <c r="I129" s="452" t="s">
        <v>83</v>
      </c>
      <c r="J129" s="453"/>
      <c r="K129" s="454"/>
      <c r="L129" s="108" t="s">
        <v>84</v>
      </c>
      <c r="M129" s="108" t="s">
        <v>41</v>
      </c>
      <c r="N129" s="108" t="s">
        <v>42</v>
      </c>
      <c r="O129" s="452" t="s">
        <v>3</v>
      </c>
      <c r="P129" s="454"/>
    </row>
    <row r="130" spans="1:16" ht="60" x14ac:dyDescent="0.25">
      <c r="A130" s="190" t="s">
        <v>510</v>
      </c>
      <c r="B130" s="190"/>
      <c r="C130" s="3"/>
      <c r="D130" s="3"/>
      <c r="E130" s="3"/>
      <c r="F130" s="3"/>
      <c r="G130" s="3"/>
      <c r="H130" s="5"/>
      <c r="I130" s="1" t="s">
        <v>482</v>
      </c>
      <c r="J130" s="86" t="s">
        <v>527</v>
      </c>
      <c r="K130" s="85" t="s">
        <v>528</v>
      </c>
      <c r="L130" s="109"/>
      <c r="M130" s="109"/>
      <c r="N130" s="109"/>
      <c r="O130" s="463"/>
      <c r="P130" s="463"/>
    </row>
    <row r="131" spans="1:16" ht="30" x14ac:dyDescent="0.25">
      <c r="A131" s="190" t="s">
        <v>92</v>
      </c>
      <c r="B131" s="190"/>
      <c r="C131" s="3"/>
      <c r="D131" s="3"/>
      <c r="E131" s="3"/>
      <c r="F131" s="3"/>
      <c r="G131" s="3"/>
      <c r="H131" s="5"/>
      <c r="I131" s="1"/>
      <c r="J131" s="86"/>
      <c r="K131" s="85"/>
      <c r="L131" s="109"/>
      <c r="M131" s="109"/>
      <c r="N131" s="109"/>
      <c r="O131" s="193"/>
      <c r="P131" s="193"/>
    </row>
    <row r="132" spans="1:16" ht="30" x14ac:dyDescent="0.25">
      <c r="A132" s="190" t="s">
        <v>93</v>
      </c>
      <c r="B132" s="190"/>
      <c r="C132" s="3"/>
      <c r="D132" s="3"/>
      <c r="E132" s="3"/>
      <c r="F132" s="3"/>
      <c r="G132" s="3"/>
      <c r="H132" s="5"/>
      <c r="I132" s="1"/>
      <c r="J132" s="85"/>
      <c r="K132" s="85"/>
      <c r="L132" s="109"/>
      <c r="M132" s="109"/>
      <c r="N132" s="109"/>
      <c r="O132" s="463"/>
      <c r="P132" s="463"/>
    </row>
    <row r="133" spans="1:16" x14ac:dyDescent="0.25">
      <c r="A133" s="9"/>
      <c r="B133" s="9"/>
      <c r="C133" s="9"/>
      <c r="D133" s="9"/>
      <c r="E133" s="9"/>
      <c r="F133" s="9"/>
      <c r="G133" s="9"/>
      <c r="H133" s="9"/>
      <c r="I133" s="9"/>
      <c r="J133" s="9"/>
      <c r="K133" s="9"/>
      <c r="L133" s="9"/>
      <c r="M133" s="9"/>
      <c r="N133" s="9"/>
      <c r="O133" s="9"/>
      <c r="P133" s="9"/>
    </row>
    <row r="134" spans="1:16" x14ac:dyDescent="0.25">
      <c r="A134" s="9"/>
      <c r="B134" s="9"/>
      <c r="C134" s="9"/>
      <c r="D134" s="9"/>
      <c r="E134" s="9"/>
      <c r="F134" s="9"/>
      <c r="G134" s="9"/>
      <c r="H134" s="9"/>
      <c r="I134" s="9"/>
      <c r="J134" s="9"/>
      <c r="K134" s="9"/>
      <c r="L134" s="9"/>
      <c r="M134" s="9"/>
      <c r="N134" s="9"/>
      <c r="O134" s="9"/>
      <c r="P134" s="9"/>
    </row>
    <row r="135" spans="1:16" ht="15.75" thickBot="1" x14ac:dyDescent="0.3">
      <c r="A135" s="9"/>
      <c r="B135" s="9"/>
      <c r="C135" s="9"/>
      <c r="D135" s="9"/>
      <c r="E135" s="9"/>
      <c r="F135" s="9"/>
      <c r="G135" s="9"/>
      <c r="H135" s="9"/>
      <c r="I135" s="9"/>
      <c r="J135" s="9"/>
      <c r="K135" s="9"/>
      <c r="L135" s="9"/>
      <c r="M135" s="9"/>
      <c r="N135" s="9"/>
      <c r="O135" s="9"/>
      <c r="P135" s="9"/>
    </row>
    <row r="136" spans="1:16" ht="30" x14ac:dyDescent="0.25">
      <c r="A136" s="112" t="s">
        <v>33</v>
      </c>
      <c r="B136" s="112" t="s">
        <v>47</v>
      </c>
      <c r="C136" s="108" t="s">
        <v>48</v>
      </c>
      <c r="D136" s="112" t="s">
        <v>49</v>
      </c>
      <c r="E136" s="77" t="s">
        <v>54</v>
      </c>
      <c r="F136" s="82"/>
      <c r="G136" s="9"/>
      <c r="H136" s="9"/>
      <c r="I136" s="9"/>
      <c r="J136" s="9"/>
      <c r="K136" s="9"/>
      <c r="L136" s="9"/>
      <c r="M136" s="9"/>
      <c r="N136" s="9"/>
      <c r="O136" s="9"/>
      <c r="P136" s="9"/>
    </row>
    <row r="137" spans="1:16" ht="156" customHeight="1" x14ac:dyDescent="0.25">
      <c r="A137" s="470" t="s">
        <v>51</v>
      </c>
      <c r="B137" s="6" t="s">
        <v>89</v>
      </c>
      <c r="C137" s="193">
        <v>25</v>
      </c>
      <c r="D137" s="193"/>
      <c r="E137" s="471">
        <f>+D137+D138+D139</f>
        <v>0</v>
      </c>
      <c r="F137" s="83"/>
      <c r="G137" s="9"/>
      <c r="H137" s="9"/>
      <c r="I137" s="9"/>
      <c r="J137" s="9"/>
      <c r="K137" s="9"/>
      <c r="L137" s="9"/>
      <c r="M137" s="9"/>
      <c r="N137" s="9"/>
      <c r="O137" s="9"/>
      <c r="P137" s="9"/>
    </row>
    <row r="138" spans="1:16" ht="131.25" customHeight="1" x14ac:dyDescent="0.25">
      <c r="A138" s="470"/>
      <c r="B138" s="6" t="s">
        <v>90</v>
      </c>
      <c r="C138" s="197">
        <v>25</v>
      </c>
      <c r="D138" s="193"/>
      <c r="E138" s="472"/>
      <c r="F138" s="83"/>
      <c r="G138" s="9"/>
      <c r="H138" s="9"/>
      <c r="I138" s="9"/>
      <c r="J138" s="9"/>
      <c r="K138" s="9"/>
      <c r="L138" s="9"/>
      <c r="M138" s="9"/>
      <c r="N138" s="9"/>
      <c r="O138" s="9"/>
      <c r="P138" s="9"/>
    </row>
    <row r="139" spans="1:16" ht="127.5" customHeight="1" x14ac:dyDescent="0.25">
      <c r="A139" s="470"/>
      <c r="B139" s="6" t="s">
        <v>91</v>
      </c>
      <c r="C139" s="193">
        <v>10</v>
      </c>
      <c r="D139" s="193"/>
      <c r="E139" s="473"/>
      <c r="F139" s="83"/>
      <c r="G139" s="9"/>
      <c r="H139" s="9"/>
      <c r="I139" s="9"/>
      <c r="J139" s="9"/>
      <c r="K139" s="9"/>
      <c r="L139" s="9"/>
      <c r="M139" s="9"/>
      <c r="N139" s="9"/>
      <c r="O139" s="9"/>
      <c r="P139" s="9"/>
    </row>
    <row r="140" spans="1:16" x14ac:dyDescent="0.25">
      <c r="A140" s="9"/>
      <c r="C140" s="9"/>
      <c r="D140" s="9"/>
      <c r="E140" s="9"/>
      <c r="F140" s="9"/>
      <c r="G140" s="9"/>
      <c r="H140" s="9"/>
      <c r="I140" s="9"/>
      <c r="J140" s="9"/>
      <c r="K140" s="9"/>
      <c r="L140" s="9"/>
      <c r="M140" s="9"/>
      <c r="N140" s="9"/>
      <c r="O140" s="9"/>
      <c r="P140" s="9"/>
    </row>
    <row r="141" spans="1:16" x14ac:dyDescent="0.25">
      <c r="A141" s="9"/>
      <c r="B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110" t="s">
        <v>55</v>
      </c>
      <c r="B143" s="9"/>
      <c r="C143" s="9"/>
      <c r="D143" s="9"/>
      <c r="E143" s="9"/>
      <c r="F143" s="9"/>
      <c r="G143" s="9"/>
      <c r="H143" s="9"/>
      <c r="I143" s="9"/>
      <c r="J143" s="9"/>
      <c r="K143" s="9"/>
      <c r="L143" s="9"/>
      <c r="M143" s="9"/>
      <c r="N143" s="9"/>
      <c r="O143" s="9"/>
      <c r="P143" s="9"/>
    </row>
    <row r="144" spans="1:16" x14ac:dyDescent="0.25">
      <c r="A144" s="9"/>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113" t="s">
        <v>33</v>
      </c>
      <c r="B146" s="113" t="s">
        <v>56</v>
      </c>
      <c r="C146" s="112" t="s">
        <v>49</v>
      </c>
      <c r="D146" s="112" t="s">
        <v>16</v>
      </c>
      <c r="E146" s="9"/>
      <c r="F146" s="9"/>
      <c r="G146" s="9"/>
      <c r="H146" s="9"/>
      <c r="I146" s="9"/>
      <c r="J146" s="9"/>
      <c r="K146" s="9"/>
      <c r="L146" s="9"/>
      <c r="M146" s="9"/>
      <c r="N146" s="9"/>
      <c r="O146" s="9"/>
      <c r="P146" s="9"/>
    </row>
    <row r="147" spans="1:16" ht="151.5" customHeight="1" x14ac:dyDescent="0.25">
      <c r="A147" s="93" t="s">
        <v>57</v>
      </c>
      <c r="B147" s="94">
        <v>40</v>
      </c>
      <c r="C147" s="193"/>
      <c r="D147" s="446">
        <f>+C147+C148</f>
        <v>0</v>
      </c>
      <c r="E147" s="9"/>
      <c r="F147" s="9"/>
      <c r="G147" s="9"/>
      <c r="H147" s="9"/>
      <c r="I147" s="9"/>
      <c r="J147" s="9"/>
      <c r="K147" s="9"/>
      <c r="L147" s="9"/>
      <c r="M147" s="9"/>
      <c r="N147" s="9"/>
      <c r="O147" s="9"/>
      <c r="P147" s="9"/>
    </row>
    <row r="148" spans="1:16" ht="111.75" customHeight="1" x14ac:dyDescent="0.25">
      <c r="A148" s="93" t="s">
        <v>58</v>
      </c>
      <c r="B148" s="94">
        <v>60</v>
      </c>
      <c r="C148" s="193"/>
      <c r="D148" s="447"/>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sheetData>
  <mergeCells count="43">
    <mergeCell ref="O132:P132"/>
    <mergeCell ref="A137:A139"/>
    <mergeCell ref="E137:E139"/>
    <mergeCell ref="D147:D148"/>
    <mergeCell ref="A104:M104"/>
    <mergeCell ref="D122:D124"/>
    <mergeCell ref="A127:M127"/>
    <mergeCell ref="I129:K129"/>
    <mergeCell ref="O129:P129"/>
    <mergeCell ref="O130:P130"/>
    <mergeCell ref="A101:O101"/>
    <mergeCell ref="N71:O71"/>
    <mergeCell ref="N72:O72"/>
    <mergeCell ref="N73:O73"/>
    <mergeCell ref="N74:O74"/>
    <mergeCell ref="A80:M80"/>
    <mergeCell ref="I85:K85"/>
    <mergeCell ref="O85:P85"/>
    <mergeCell ref="O87:P87"/>
    <mergeCell ref="O91:P91"/>
    <mergeCell ref="A94:M94"/>
    <mergeCell ref="C97:D97"/>
    <mergeCell ref="C98:D98"/>
    <mergeCell ref="N70:O70"/>
    <mergeCell ref="B9:D9"/>
    <mergeCell ref="A13:B20"/>
    <mergeCell ref="A21:B21"/>
    <mergeCell ref="D39:D40"/>
    <mergeCell ref="L44:M44"/>
    <mergeCell ref="A58:A59"/>
    <mergeCell ref="B58:B59"/>
    <mergeCell ref="C58:D58"/>
    <mergeCell ref="B62:M62"/>
    <mergeCell ref="A64:M64"/>
    <mergeCell ref="N67:O67"/>
    <mergeCell ref="N68:O68"/>
    <mergeCell ref="N69:O69"/>
    <mergeCell ref="B8:M8"/>
    <mergeCell ref="A1:O1"/>
    <mergeCell ref="A3:O3"/>
    <mergeCell ref="B5:M5"/>
    <mergeCell ref="B6:M6"/>
    <mergeCell ref="B7:M7"/>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1"/>
  <sheetViews>
    <sheetView topLeftCell="C135" workbookViewId="0">
      <selection activeCell="B71" sqref="B71"/>
    </sheetView>
  </sheetViews>
  <sheetFormatPr baseColWidth="10" defaultRowHeight="15" x14ac:dyDescent="0.25"/>
  <cols>
    <col min="1" max="1" width="54.140625" style="92" customWidth="1"/>
    <col min="2" max="2" width="22.7109375" style="92" customWidth="1"/>
    <col min="3" max="4" width="27.7109375" style="92" customWidth="1"/>
    <col min="5" max="5" width="15.42578125" style="92" customWidth="1"/>
    <col min="6" max="6" width="14" style="92" customWidth="1"/>
    <col min="7" max="7" width="13.28515625" style="92" customWidth="1"/>
    <col min="8" max="13" width="11.42578125" style="92"/>
    <col min="14" max="14" width="12.5703125" style="92" bestFit="1" customWidth="1"/>
    <col min="15"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313</v>
      </c>
      <c r="C5" s="439"/>
      <c r="D5" s="439"/>
      <c r="E5" s="439"/>
      <c r="F5" s="439"/>
      <c r="G5" s="439"/>
      <c r="H5" s="439"/>
      <c r="I5" s="439"/>
      <c r="J5" s="439"/>
      <c r="K5" s="439"/>
      <c r="L5" s="439"/>
      <c r="M5" s="440"/>
      <c r="N5" s="9"/>
      <c r="O5" s="9"/>
      <c r="P5" s="9"/>
    </row>
    <row r="6" spans="1:16" ht="16.5" thickBot="1" x14ac:dyDescent="0.3">
      <c r="A6" s="12" t="s">
        <v>5</v>
      </c>
      <c r="B6" s="439"/>
      <c r="C6" s="439"/>
      <c r="D6" s="439"/>
      <c r="E6" s="439"/>
      <c r="F6" s="439"/>
      <c r="G6" s="439"/>
      <c r="H6" s="439"/>
      <c r="I6" s="439"/>
      <c r="J6" s="439"/>
      <c r="K6" s="439"/>
      <c r="L6" s="439"/>
      <c r="M6" s="440"/>
      <c r="N6" s="9"/>
      <c r="O6" s="9"/>
      <c r="P6" s="9"/>
    </row>
    <row r="7" spans="1:16" ht="16.5" thickBot="1" x14ac:dyDescent="0.3">
      <c r="A7" s="12" t="s">
        <v>6</v>
      </c>
      <c r="B7" s="439"/>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v>16</v>
      </c>
      <c r="C9" s="441"/>
      <c r="D9" s="442"/>
      <c r="E9" s="34"/>
      <c r="F9" s="34"/>
      <c r="G9" s="34"/>
      <c r="H9" s="34"/>
      <c r="I9" s="34"/>
      <c r="J9" s="34"/>
      <c r="K9" s="34"/>
      <c r="L9" s="34"/>
      <c r="M9" s="35"/>
      <c r="N9" s="9"/>
      <c r="O9" s="9"/>
      <c r="P9" s="9"/>
    </row>
    <row r="10" spans="1:16" ht="16.5" thickBot="1" x14ac:dyDescent="0.3">
      <c r="A10" s="14" t="s">
        <v>9</v>
      </c>
      <c r="B10" s="15">
        <v>41979</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16</v>
      </c>
      <c r="D14" s="36">
        <v>1071288153</v>
      </c>
      <c r="E14" s="241">
        <v>513</v>
      </c>
      <c r="F14" s="81"/>
      <c r="G14" s="9"/>
      <c r="H14" s="39"/>
      <c r="I14" s="39"/>
      <c r="J14" s="39"/>
      <c r="K14" s="39"/>
      <c r="L14" s="39"/>
      <c r="M14" s="96"/>
      <c r="N14" s="9"/>
      <c r="O14" s="9"/>
      <c r="P14" s="9"/>
    </row>
    <row r="15" spans="1:16" x14ac:dyDescent="0.25">
      <c r="A15" s="443"/>
      <c r="B15" s="443"/>
      <c r="C15" s="198"/>
      <c r="D15" s="36"/>
      <c r="E15" s="241"/>
      <c r="F15" s="81"/>
      <c r="G15" s="9"/>
      <c r="H15" s="39"/>
      <c r="I15" s="39"/>
      <c r="J15" s="39"/>
      <c r="K15" s="39"/>
      <c r="L15" s="39"/>
      <c r="M15" s="96"/>
      <c r="N15" s="9"/>
      <c r="O15" s="9"/>
      <c r="P15" s="9"/>
    </row>
    <row r="16" spans="1:16" x14ac:dyDescent="0.25">
      <c r="A16" s="443"/>
      <c r="B16" s="443"/>
      <c r="C16" s="198"/>
      <c r="D16" s="36"/>
      <c r="E16" s="241"/>
      <c r="F16" s="81"/>
      <c r="G16" s="9"/>
      <c r="H16" s="39"/>
      <c r="I16" s="39"/>
      <c r="J16" s="39"/>
      <c r="K16" s="39"/>
      <c r="L16" s="39"/>
      <c r="M16" s="96"/>
      <c r="N16" s="9"/>
      <c r="O16" s="9"/>
      <c r="P16" s="9"/>
    </row>
    <row r="17" spans="1:16" x14ac:dyDescent="0.25">
      <c r="A17" s="443"/>
      <c r="B17" s="443"/>
      <c r="C17" s="198"/>
      <c r="D17" s="37"/>
      <c r="E17" s="241"/>
      <c r="F17" s="81"/>
      <c r="G17" s="22"/>
      <c r="H17" s="39"/>
      <c r="I17" s="39"/>
      <c r="J17" s="39"/>
      <c r="K17" s="39"/>
      <c r="L17" s="39"/>
      <c r="M17" s="20"/>
      <c r="N17" s="9"/>
      <c r="O17" s="9"/>
      <c r="P17" s="9"/>
    </row>
    <row r="18" spans="1:16" x14ac:dyDescent="0.25">
      <c r="A18" s="443"/>
      <c r="B18" s="443"/>
      <c r="C18" s="198"/>
      <c r="D18" s="37"/>
      <c r="E18" s="36"/>
      <c r="F18" s="81"/>
      <c r="G18" s="22"/>
      <c r="H18" s="41"/>
      <c r="I18" s="41"/>
      <c r="J18" s="41"/>
      <c r="K18" s="41"/>
      <c r="L18" s="41"/>
      <c r="M18" s="20"/>
      <c r="N18" s="9"/>
      <c r="O18" s="9"/>
      <c r="P18" s="9"/>
    </row>
    <row r="19" spans="1:16" x14ac:dyDescent="0.25">
      <c r="A19" s="443"/>
      <c r="B19" s="443"/>
      <c r="C19" s="198"/>
      <c r="D19" s="37"/>
      <c r="E19" s="36"/>
      <c r="F19" s="81"/>
      <c r="G19" s="22"/>
      <c r="H19" s="95"/>
      <c r="I19" s="95"/>
      <c r="J19" s="95"/>
      <c r="K19" s="95"/>
      <c r="L19" s="95"/>
      <c r="M19" s="20"/>
      <c r="N19" s="9"/>
      <c r="O19" s="9"/>
      <c r="P19" s="9"/>
    </row>
    <row r="20" spans="1:16" x14ac:dyDescent="0.25">
      <c r="A20" s="443"/>
      <c r="B20" s="443"/>
      <c r="C20" s="198"/>
      <c r="D20" s="37"/>
      <c r="E20" s="36"/>
      <c r="F20" s="81"/>
      <c r="G20" s="22"/>
      <c r="H20" s="95"/>
      <c r="I20" s="95"/>
      <c r="J20" s="95"/>
      <c r="K20" s="95"/>
      <c r="L20" s="95"/>
      <c r="M20" s="20"/>
      <c r="N20" s="9"/>
      <c r="O20" s="9"/>
      <c r="P20" s="9"/>
    </row>
    <row r="21" spans="1:16" x14ac:dyDescent="0.25">
      <c r="A21" s="444" t="s">
        <v>14</v>
      </c>
      <c r="B21" s="445"/>
      <c r="C21" s="198"/>
      <c r="D21" s="64">
        <f>SUM(D14:D20)</f>
        <v>1071288153</v>
      </c>
      <c r="E21" s="241">
        <f>SUM(E14:E20)</f>
        <v>513</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410.4</v>
      </c>
      <c r="C23" s="42"/>
      <c r="D23" s="45">
        <f>D21</f>
        <v>1071288153</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c r="H29" s="95"/>
      <c r="I29" s="95"/>
      <c r="J29" s="95"/>
      <c r="K29" s="95"/>
      <c r="L29" s="95"/>
      <c r="M29" s="96"/>
      <c r="N29" s="9"/>
      <c r="O29" s="9"/>
      <c r="P29" s="9"/>
    </row>
    <row r="30" spans="1:16" x14ac:dyDescent="0.25">
      <c r="A30" s="109" t="s">
        <v>98</v>
      </c>
      <c r="B30" s="193"/>
      <c r="C30" s="193"/>
      <c r="H30" s="95"/>
      <c r="I30" s="95"/>
      <c r="J30" s="95"/>
      <c r="K30" s="95"/>
      <c r="L30" s="95"/>
      <c r="M30" s="96"/>
      <c r="N30" s="9"/>
      <c r="O30" s="9"/>
      <c r="P30" s="9"/>
    </row>
    <row r="31" spans="1:16" x14ac:dyDescent="0.25">
      <c r="A31" s="109" t="s">
        <v>99</v>
      </c>
      <c r="B31" s="193"/>
      <c r="C31" s="193"/>
      <c r="H31" s="95"/>
      <c r="I31" s="95"/>
      <c r="J31" s="95"/>
      <c r="K31" s="95"/>
      <c r="L31" s="95"/>
      <c r="M31" s="96"/>
      <c r="N31" s="9"/>
      <c r="O31" s="9"/>
      <c r="P31" s="9"/>
    </row>
    <row r="32" spans="1:16" x14ac:dyDescent="0.25">
      <c r="A32" s="109" t="s">
        <v>100</v>
      </c>
      <c r="B32" s="242"/>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c r="D39" s="446">
        <f>+C39+C40</f>
        <v>0</v>
      </c>
      <c r="H39" s="95"/>
      <c r="I39" s="95"/>
      <c r="J39" s="95"/>
      <c r="K39" s="95">
        <f>1/30</f>
        <v>3.3333333333333333E-2</v>
      </c>
      <c r="L39" s="95"/>
      <c r="M39" s="96"/>
      <c r="N39" s="9"/>
      <c r="O39" s="9"/>
      <c r="P39" s="9"/>
    </row>
    <row r="40" spans="1:16" ht="122.25" customHeight="1" x14ac:dyDescent="0.25">
      <c r="A40" s="93" t="s">
        <v>103</v>
      </c>
      <c r="B40" s="94">
        <v>60</v>
      </c>
      <c r="C40" s="193"/>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45" x14ac:dyDescent="0.25">
      <c r="A48" s="50" t="s">
        <v>1292</v>
      </c>
      <c r="B48" s="103" t="s">
        <v>1292</v>
      </c>
      <c r="C48" s="102" t="s">
        <v>1258</v>
      </c>
      <c r="D48" s="97" t="s">
        <v>1340</v>
      </c>
      <c r="E48" s="98" t="s">
        <v>95</v>
      </c>
      <c r="F48" s="98"/>
      <c r="G48" s="105">
        <v>40658</v>
      </c>
      <c r="H48" s="105">
        <v>40949</v>
      </c>
      <c r="I48" s="99" t="s">
        <v>96</v>
      </c>
      <c r="J48" s="155">
        <v>9.5</v>
      </c>
      <c r="K48" s="155"/>
      <c r="L48" s="124"/>
      <c r="M48" s="90"/>
      <c r="N48" s="27">
        <v>658532148</v>
      </c>
      <c r="O48" s="27"/>
      <c r="P48" s="116"/>
    </row>
    <row r="49" spans="1:17" ht="45" x14ac:dyDescent="0.25">
      <c r="A49" s="50" t="s">
        <v>1292</v>
      </c>
      <c r="B49" s="103" t="s">
        <v>1292</v>
      </c>
      <c r="C49" s="102" t="s">
        <v>260</v>
      </c>
      <c r="D49" s="97" t="s">
        <v>1341</v>
      </c>
      <c r="E49" s="98" t="s">
        <v>95</v>
      </c>
      <c r="F49" s="98"/>
      <c r="G49" s="253">
        <v>41155</v>
      </c>
      <c r="H49" s="253">
        <v>41258</v>
      </c>
      <c r="I49" s="99" t="s">
        <v>96</v>
      </c>
      <c r="J49" s="155"/>
      <c r="K49" s="155">
        <v>2.4</v>
      </c>
      <c r="L49" s="124"/>
      <c r="M49" s="90"/>
      <c r="N49" s="27">
        <v>141240843</v>
      </c>
      <c r="O49" s="27"/>
      <c r="P49" s="116"/>
      <c r="Q49" s="92" t="s">
        <v>1342</v>
      </c>
    </row>
    <row r="50" spans="1:17" ht="45" x14ac:dyDescent="0.25">
      <c r="A50" s="50" t="s">
        <v>1292</v>
      </c>
      <c r="B50" s="103" t="s">
        <v>1292</v>
      </c>
      <c r="C50" s="102" t="s">
        <v>260</v>
      </c>
      <c r="D50" s="97" t="s">
        <v>1343</v>
      </c>
      <c r="E50" s="98" t="s">
        <v>95</v>
      </c>
      <c r="F50" s="98"/>
      <c r="G50" s="105">
        <v>41064</v>
      </c>
      <c r="H50" s="105">
        <v>41134</v>
      </c>
      <c r="I50" s="99" t="s">
        <v>96</v>
      </c>
      <c r="J50" s="155"/>
      <c r="K50" s="155">
        <v>2.36</v>
      </c>
      <c r="L50" s="124">
        <v>30</v>
      </c>
      <c r="M50" s="90"/>
      <c r="N50" s="27">
        <v>8448580</v>
      </c>
      <c r="O50" s="27"/>
      <c r="P50" s="116"/>
      <c r="Q50" s="92" t="s">
        <v>1342</v>
      </c>
    </row>
    <row r="51" spans="1:17" ht="45" x14ac:dyDescent="0.25">
      <c r="A51" s="50" t="s">
        <v>1292</v>
      </c>
      <c r="B51" s="103" t="s">
        <v>1292</v>
      </c>
      <c r="C51" s="102" t="s">
        <v>260</v>
      </c>
      <c r="D51" s="97" t="s">
        <v>1344</v>
      </c>
      <c r="E51" s="98" t="s">
        <v>95</v>
      </c>
      <c r="F51" s="98"/>
      <c r="G51" s="105">
        <v>41064</v>
      </c>
      <c r="H51" s="105">
        <v>41134</v>
      </c>
      <c r="I51" s="99" t="s">
        <v>96</v>
      </c>
      <c r="J51" s="155"/>
      <c r="K51" s="155" t="s">
        <v>1345</v>
      </c>
      <c r="L51" s="124"/>
      <c r="M51" s="90"/>
      <c r="N51" s="27">
        <v>25345740</v>
      </c>
      <c r="O51" s="27"/>
      <c r="P51" s="116"/>
      <c r="Q51" s="92" t="s">
        <v>1342</v>
      </c>
    </row>
    <row r="52" spans="1:17" ht="45" x14ac:dyDescent="0.25">
      <c r="A52" s="50" t="s">
        <v>1292</v>
      </c>
      <c r="B52" s="103" t="s">
        <v>1292</v>
      </c>
      <c r="C52" s="102" t="s">
        <v>260</v>
      </c>
      <c r="D52" s="97" t="s">
        <v>1346</v>
      </c>
      <c r="E52" s="98" t="s">
        <v>95</v>
      </c>
      <c r="F52" s="98"/>
      <c r="G52" s="105">
        <v>41064</v>
      </c>
      <c r="H52" s="105">
        <v>41157</v>
      </c>
      <c r="I52" s="99" t="s">
        <v>96</v>
      </c>
      <c r="J52" s="155"/>
      <c r="K52" s="155">
        <v>3.03</v>
      </c>
      <c r="L52" s="124">
        <v>60</v>
      </c>
      <c r="M52" s="90"/>
      <c r="N52" s="27">
        <v>33726280</v>
      </c>
      <c r="O52" s="27"/>
      <c r="P52" s="116"/>
      <c r="Q52" s="92" t="s">
        <v>1342</v>
      </c>
    </row>
    <row r="53" spans="1:17" ht="45" x14ac:dyDescent="0.25">
      <c r="A53" s="50" t="s">
        <v>1292</v>
      </c>
      <c r="B53" s="103" t="s">
        <v>1292</v>
      </c>
      <c r="C53" s="102" t="s">
        <v>260</v>
      </c>
      <c r="D53" s="97" t="s">
        <v>1347</v>
      </c>
      <c r="E53" s="98" t="s">
        <v>95</v>
      </c>
      <c r="F53" s="98"/>
      <c r="G53" s="105">
        <v>41155</v>
      </c>
      <c r="H53" s="105">
        <v>41258</v>
      </c>
      <c r="I53" s="99" t="s">
        <v>96</v>
      </c>
      <c r="J53" s="90"/>
      <c r="K53" s="155">
        <v>2.4</v>
      </c>
      <c r="L53" s="124">
        <v>60</v>
      </c>
      <c r="M53" s="90"/>
      <c r="N53" s="27">
        <v>59743696</v>
      </c>
      <c r="O53" s="27"/>
      <c r="P53" s="116"/>
      <c r="Q53" s="92" t="s">
        <v>1342</v>
      </c>
    </row>
    <row r="54" spans="1:17" ht="45" x14ac:dyDescent="0.25">
      <c r="A54" s="50" t="s">
        <v>1292</v>
      </c>
      <c r="B54" s="103" t="s">
        <v>1292</v>
      </c>
      <c r="C54" s="102" t="s">
        <v>260</v>
      </c>
      <c r="D54" s="97" t="s">
        <v>1348</v>
      </c>
      <c r="E54" s="98" t="s">
        <v>95</v>
      </c>
      <c r="F54" s="98"/>
      <c r="G54" s="105">
        <v>41064</v>
      </c>
      <c r="H54" s="105">
        <v>41134</v>
      </c>
      <c r="I54" s="99" t="s">
        <v>96</v>
      </c>
      <c r="J54" s="99"/>
      <c r="K54" s="155">
        <v>2.4</v>
      </c>
      <c r="L54" s="90">
        <v>143</v>
      </c>
      <c r="M54" s="90"/>
      <c r="N54" s="27">
        <v>80380968</v>
      </c>
      <c r="O54" s="27"/>
      <c r="P54" s="116"/>
      <c r="Q54" s="92" t="s">
        <v>1342</v>
      </c>
    </row>
    <row r="55" spans="1:17" x14ac:dyDescent="0.25">
      <c r="A55" s="102"/>
      <c r="B55" s="103"/>
      <c r="C55" s="102"/>
      <c r="D55" s="97"/>
      <c r="E55" s="98"/>
      <c r="F55" s="98"/>
      <c r="G55" s="98"/>
      <c r="H55" s="99"/>
      <c r="I55" s="99"/>
      <c r="J55" s="99"/>
      <c r="K55" s="99"/>
      <c r="L55" s="90"/>
      <c r="M55" s="90"/>
      <c r="N55" s="27"/>
      <c r="O55" s="27"/>
      <c r="P55" s="116"/>
    </row>
    <row r="56" spans="1:17" x14ac:dyDescent="0.25">
      <c r="A56" s="50" t="s">
        <v>16</v>
      </c>
      <c r="B56" s="103"/>
      <c r="C56" s="102"/>
      <c r="D56" s="97"/>
      <c r="E56" s="98"/>
      <c r="F56" s="98"/>
      <c r="G56" s="98"/>
      <c r="H56" s="99"/>
      <c r="I56" s="99"/>
      <c r="J56" s="104">
        <f t="shared" ref="J56:M56" si="0">SUM(J48:J55)</f>
        <v>9.5</v>
      </c>
      <c r="K56" s="104">
        <f t="shared" si="0"/>
        <v>12.59</v>
      </c>
      <c r="L56" s="114">
        <f t="shared" si="0"/>
        <v>293</v>
      </c>
      <c r="M56" s="104">
        <f t="shared" si="0"/>
        <v>0</v>
      </c>
      <c r="N56" s="27"/>
      <c r="O56" s="27"/>
      <c r="P56" s="117"/>
    </row>
    <row r="57" spans="1:17" x14ac:dyDescent="0.25">
      <c r="A57" s="30"/>
      <c r="B57" s="30"/>
      <c r="C57" s="30"/>
      <c r="D57" s="31"/>
      <c r="E57" s="30"/>
      <c r="F57" s="30"/>
      <c r="G57" s="30"/>
      <c r="H57" s="30"/>
      <c r="I57" s="30"/>
      <c r="J57" s="30"/>
      <c r="K57" s="30"/>
      <c r="L57" s="30"/>
      <c r="M57" s="30"/>
      <c r="N57" s="30"/>
      <c r="O57" s="30"/>
      <c r="P57" s="30"/>
    </row>
    <row r="58" spans="1:17" x14ac:dyDescent="0.25">
      <c r="A58" s="434" t="s">
        <v>28</v>
      </c>
      <c r="B58" s="434" t="s">
        <v>27</v>
      </c>
      <c r="C58" s="436" t="s">
        <v>34</v>
      </c>
      <c r="D58" s="436"/>
      <c r="E58" s="30"/>
      <c r="F58" s="30"/>
      <c r="G58" s="30"/>
      <c r="H58" s="30"/>
      <c r="I58" s="30"/>
      <c r="J58" s="30"/>
      <c r="K58" s="30"/>
      <c r="L58" s="30"/>
      <c r="M58" s="30"/>
      <c r="N58" s="30"/>
      <c r="O58" s="30"/>
      <c r="P58" s="30"/>
    </row>
    <row r="59" spans="1:17" x14ac:dyDescent="0.25">
      <c r="A59" s="435"/>
      <c r="B59" s="435"/>
      <c r="C59" s="199" t="s">
        <v>23</v>
      </c>
      <c r="D59" s="62" t="s">
        <v>24</v>
      </c>
      <c r="E59" s="30"/>
      <c r="F59" s="30"/>
      <c r="G59" s="30"/>
      <c r="H59" s="30"/>
      <c r="I59" s="30"/>
      <c r="J59" s="30"/>
      <c r="K59" s="30"/>
      <c r="L59" s="30"/>
      <c r="M59" s="30"/>
      <c r="N59" s="30"/>
      <c r="O59" s="30"/>
      <c r="P59" s="30"/>
    </row>
    <row r="60" spans="1:17" ht="18.75" x14ac:dyDescent="0.25">
      <c r="A60" s="59" t="s">
        <v>21</v>
      </c>
      <c r="B60" s="60">
        <f>+J56</f>
        <v>9.5</v>
      </c>
      <c r="C60" s="200"/>
      <c r="D60" s="200"/>
      <c r="E60" s="32"/>
      <c r="F60" s="32"/>
      <c r="G60" s="32"/>
      <c r="H60" s="32"/>
      <c r="I60" s="32"/>
      <c r="J60" s="32"/>
      <c r="K60" s="32"/>
      <c r="L60" s="32"/>
      <c r="M60" s="30"/>
      <c r="N60" s="30"/>
      <c r="O60" s="30"/>
      <c r="P60" s="30"/>
    </row>
    <row r="61" spans="1:17" x14ac:dyDescent="0.25">
      <c r="A61" s="59" t="s">
        <v>25</v>
      </c>
      <c r="B61" s="60">
        <f>+L56</f>
        <v>293</v>
      </c>
      <c r="C61" s="200"/>
      <c r="D61" s="200"/>
      <c r="E61" s="30"/>
      <c r="F61" s="30"/>
      <c r="G61" s="30"/>
      <c r="H61" s="30"/>
      <c r="I61" s="30"/>
      <c r="J61" s="30"/>
      <c r="K61" s="30"/>
      <c r="L61" s="30"/>
      <c r="M61" s="30"/>
      <c r="N61" s="30"/>
      <c r="O61" s="30"/>
      <c r="P61" s="30"/>
    </row>
    <row r="62" spans="1:17" x14ac:dyDescent="0.25">
      <c r="A62" s="33"/>
      <c r="B62" s="455"/>
      <c r="C62" s="455"/>
      <c r="D62" s="455"/>
      <c r="E62" s="455"/>
      <c r="F62" s="455"/>
      <c r="G62" s="455"/>
      <c r="H62" s="455"/>
      <c r="I62" s="455"/>
      <c r="J62" s="455"/>
      <c r="K62" s="455"/>
      <c r="L62" s="455"/>
      <c r="M62" s="455"/>
      <c r="N62" s="30"/>
      <c r="O62" s="30"/>
      <c r="P62" s="30"/>
    </row>
    <row r="63" spans="1:17" ht="15.75" thickBot="1" x14ac:dyDescent="0.3">
      <c r="A63" s="9"/>
      <c r="B63" s="9"/>
      <c r="C63" s="9"/>
      <c r="D63" s="9"/>
      <c r="E63" s="9"/>
      <c r="F63" s="9"/>
      <c r="G63" s="9"/>
      <c r="H63" s="9"/>
      <c r="I63" s="9"/>
      <c r="J63" s="9"/>
      <c r="K63" s="9"/>
      <c r="L63" s="9"/>
      <c r="M63" s="9"/>
      <c r="N63" s="9"/>
      <c r="O63" s="9"/>
      <c r="P63" s="9"/>
    </row>
    <row r="64" spans="1:17"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167.25" customHeight="1" x14ac:dyDescent="0.25">
      <c r="A68" s="69" t="s">
        <v>160</v>
      </c>
      <c r="B68" s="69" t="s">
        <v>603</v>
      </c>
      <c r="C68" s="69" t="s">
        <v>1349</v>
      </c>
      <c r="D68" s="69">
        <v>1042996954</v>
      </c>
      <c r="E68" s="69" t="s">
        <v>1350</v>
      </c>
      <c r="F68" s="69" t="s">
        <v>1351</v>
      </c>
      <c r="G68" s="69" t="s">
        <v>1352</v>
      </c>
      <c r="H68" s="69">
        <v>131543</v>
      </c>
      <c r="I68" s="69" t="s">
        <v>1353</v>
      </c>
      <c r="J68" s="138" t="s">
        <v>1354</v>
      </c>
      <c r="K68" s="69" t="s">
        <v>1355</v>
      </c>
      <c r="L68" s="109" t="s">
        <v>95</v>
      </c>
      <c r="M68" s="109" t="s">
        <v>95</v>
      </c>
      <c r="N68" s="109" t="s">
        <v>95</v>
      </c>
      <c r="O68" s="463"/>
      <c r="P68" s="463"/>
    </row>
    <row r="69" spans="1:16" ht="140.25" customHeight="1" x14ac:dyDescent="0.25">
      <c r="A69" s="190" t="s">
        <v>160</v>
      </c>
      <c r="B69" s="190" t="s">
        <v>679</v>
      </c>
      <c r="C69" s="3" t="s">
        <v>1356</v>
      </c>
      <c r="D69" s="3">
        <v>72490377</v>
      </c>
      <c r="E69" s="3" t="s">
        <v>1357</v>
      </c>
      <c r="F69" s="190" t="s">
        <v>313</v>
      </c>
      <c r="G69" s="125">
        <v>39863</v>
      </c>
      <c r="H69" s="5">
        <v>108628</v>
      </c>
      <c r="I69" s="69" t="s">
        <v>1358</v>
      </c>
      <c r="J69" s="86" t="s">
        <v>1359</v>
      </c>
      <c r="K69" s="69" t="s">
        <v>363</v>
      </c>
      <c r="L69" s="109" t="s">
        <v>95</v>
      </c>
      <c r="M69" s="109" t="s">
        <v>95</v>
      </c>
      <c r="N69" s="109" t="s">
        <v>95</v>
      </c>
      <c r="O69" s="463"/>
      <c r="P69" s="463"/>
    </row>
    <row r="70" spans="1:16" x14ac:dyDescent="0.25">
      <c r="A70" s="190" t="s">
        <v>220</v>
      </c>
      <c r="B70" s="190" t="s">
        <v>679</v>
      </c>
      <c r="C70" s="69"/>
      <c r="D70" s="3"/>
      <c r="E70" s="3"/>
      <c r="F70" s="3"/>
      <c r="G70" s="3"/>
      <c r="H70" s="5"/>
      <c r="I70" s="1"/>
      <c r="J70" s="86"/>
      <c r="K70" s="85"/>
      <c r="L70" s="109"/>
      <c r="M70" s="109"/>
      <c r="N70" s="109"/>
      <c r="O70" s="193"/>
      <c r="P70" s="193"/>
    </row>
    <row r="71" spans="1:16" x14ac:dyDescent="0.25">
      <c r="A71" s="190" t="s">
        <v>220</v>
      </c>
      <c r="B71" s="190"/>
      <c r="C71" s="3"/>
      <c r="D71" s="3"/>
      <c r="E71" s="3"/>
      <c r="F71" s="3"/>
      <c r="G71" s="3"/>
      <c r="H71" s="5"/>
      <c r="I71" s="1"/>
      <c r="J71" s="86"/>
      <c r="K71" s="85"/>
      <c r="L71" s="109"/>
      <c r="M71" s="109"/>
      <c r="N71" s="109"/>
      <c r="O71" s="193"/>
      <c r="P71" s="193"/>
    </row>
    <row r="72" spans="1:16" x14ac:dyDescent="0.25">
      <c r="A72" s="190" t="s">
        <v>220</v>
      </c>
      <c r="B72" s="190"/>
      <c r="C72" s="3"/>
      <c r="D72" s="3"/>
      <c r="E72" s="3"/>
      <c r="F72" s="3"/>
      <c r="G72" s="3"/>
      <c r="H72" s="5"/>
      <c r="I72" s="1"/>
      <c r="J72" s="86"/>
      <c r="K72" s="85"/>
      <c r="L72" s="109"/>
      <c r="M72" s="109"/>
      <c r="N72" s="109"/>
      <c r="O72" s="193"/>
      <c r="P72" s="193"/>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60" x14ac:dyDescent="0.25">
      <c r="A86" s="190" t="s">
        <v>160</v>
      </c>
      <c r="B86" s="190"/>
      <c r="C86" s="3"/>
      <c r="D86" s="3"/>
      <c r="E86" s="3"/>
      <c r="F86" s="3"/>
      <c r="G86" s="3"/>
      <c r="H86" s="5"/>
      <c r="I86" s="1" t="s">
        <v>482</v>
      </c>
      <c r="J86" s="86" t="s">
        <v>527</v>
      </c>
      <c r="K86" s="85" t="s">
        <v>528</v>
      </c>
      <c r="L86" s="109"/>
      <c r="M86" s="109"/>
      <c r="N86" s="109"/>
      <c r="O86" s="463"/>
      <c r="P86" s="463"/>
    </row>
    <row r="87" spans="1:16" x14ac:dyDescent="0.25">
      <c r="A87" s="190" t="s">
        <v>220</v>
      </c>
      <c r="B87" s="190"/>
      <c r="C87" s="3"/>
      <c r="D87" s="3"/>
      <c r="E87" s="3"/>
      <c r="F87" s="3"/>
      <c r="G87" s="3"/>
      <c r="H87" s="5"/>
      <c r="I87" s="1"/>
      <c r="J87" s="85"/>
      <c r="K87" s="85"/>
      <c r="L87" s="109"/>
      <c r="M87" s="109"/>
      <c r="N87" s="109"/>
      <c r="O87" s="463"/>
      <c r="P87" s="463"/>
    </row>
    <row r="88" spans="1:16" x14ac:dyDescent="0.25">
      <c r="A88" s="9"/>
      <c r="B88" s="9"/>
      <c r="C88" s="9"/>
      <c r="D88" s="9"/>
      <c r="E88" s="9"/>
      <c r="F88" s="9"/>
      <c r="G88" s="9"/>
      <c r="H88" s="9"/>
      <c r="I88" s="9"/>
      <c r="J88" s="9"/>
      <c r="K88" s="9"/>
      <c r="L88" s="9"/>
      <c r="M88" s="9"/>
      <c r="N88" s="9"/>
      <c r="O88" s="9"/>
      <c r="P88" s="9"/>
    </row>
    <row r="89" spans="1:16" ht="15.75" thickBot="1" x14ac:dyDescent="0.3">
      <c r="A89" s="9"/>
      <c r="B89" s="9"/>
      <c r="C89" s="9"/>
      <c r="D89" s="9"/>
      <c r="E89" s="9"/>
      <c r="F89" s="9"/>
      <c r="G89" s="9"/>
      <c r="H89" s="9"/>
      <c r="I89" s="9"/>
      <c r="J89" s="9"/>
      <c r="K89" s="9"/>
      <c r="L89" s="9"/>
      <c r="M89" s="9"/>
      <c r="N89" s="9"/>
      <c r="O89" s="9"/>
      <c r="P89" s="9"/>
    </row>
    <row r="90" spans="1:16" ht="27" thickBot="1" x14ac:dyDescent="0.3">
      <c r="A90" s="449" t="s">
        <v>44</v>
      </c>
      <c r="B90" s="450"/>
      <c r="C90" s="450"/>
      <c r="D90" s="450"/>
      <c r="E90" s="450"/>
      <c r="F90" s="450"/>
      <c r="G90" s="450"/>
      <c r="H90" s="450"/>
      <c r="I90" s="450"/>
      <c r="J90" s="450"/>
      <c r="K90" s="450"/>
      <c r="L90" s="450"/>
      <c r="M90" s="451"/>
      <c r="N90" s="9"/>
      <c r="O90" s="9"/>
      <c r="P90" s="9"/>
    </row>
    <row r="91" spans="1:16" x14ac:dyDescent="0.25">
      <c r="A91" s="9"/>
      <c r="B91" s="9"/>
      <c r="C91" s="9"/>
      <c r="D91" s="9"/>
      <c r="E91" s="9"/>
      <c r="F91" s="9"/>
      <c r="G91" s="9"/>
      <c r="H91" s="9"/>
      <c r="I91" s="9"/>
      <c r="J91" s="9"/>
      <c r="K91" s="9"/>
      <c r="L91" s="9"/>
      <c r="M91" s="9"/>
      <c r="N91" s="9"/>
      <c r="O91" s="9"/>
      <c r="P91" s="9"/>
    </row>
    <row r="92" spans="1:16" x14ac:dyDescent="0.25">
      <c r="A92" s="9"/>
      <c r="B92" s="9"/>
      <c r="C92" s="9"/>
      <c r="D92" s="9"/>
      <c r="E92" s="9"/>
      <c r="F92" s="9"/>
      <c r="G92" s="9"/>
      <c r="H92" s="9"/>
      <c r="I92" s="9"/>
      <c r="J92" s="9"/>
      <c r="K92" s="9"/>
      <c r="L92" s="9"/>
      <c r="M92" s="9"/>
      <c r="N92" s="9"/>
      <c r="O92" s="9"/>
      <c r="P92" s="9"/>
    </row>
    <row r="93" spans="1:16" ht="30" x14ac:dyDescent="0.25">
      <c r="A93" s="68" t="s">
        <v>33</v>
      </c>
      <c r="B93" s="68" t="s">
        <v>45</v>
      </c>
      <c r="C93" s="452" t="s">
        <v>3</v>
      </c>
      <c r="D93" s="454"/>
      <c r="E93" s="9"/>
      <c r="F93" s="9"/>
      <c r="G93" s="9"/>
      <c r="H93" s="9"/>
      <c r="I93" s="9"/>
      <c r="J93" s="9"/>
      <c r="K93" s="9"/>
      <c r="L93" s="9"/>
      <c r="M93" s="9"/>
      <c r="N93" s="9"/>
      <c r="O93" s="9"/>
      <c r="P93" s="9"/>
    </row>
    <row r="94" spans="1:16" ht="30" x14ac:dyDescent="0.25">
      <c r="A94" s="69" t="s">
        <v>85</v>
      </c>
      <c r="B94" s="109"/>
      <c r="C94" s="463"/>
      <c r="D94" s="463"/>
      <c r="E94" s="9"/>
      <c r="F94" s="9"/>
      <c r="G94" s="9"/>
      <c r="H94" s="9"/>
      <c r="I94" s="9"/>
      <c r="J94" s="9"/>
      <c r="K94" s="9"/>
      <c r="L94" s="9"/>
      <c r="M94" s="9"/>
      <c r="N94" s="9"/>
      <c r="O94" s="9"/>
      <c r="P94" s="9"/>
    </row>
    <row r="95" spans="1:16" x14ac:dyDescent="0.25">
      <c r="A95" s="9"/>
      <c r="B95" s="9"/>
      <c r="C95" s="9"/>
      <c r="D95" s="9"/>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ht="26.25" x14ac:dyDescent="0.25">
      <c r="A97" s="437" t="s">
        <v>62</v>
      </c>
      <c r="B97" s="438"/>
      <c r="C97" s="438"/>
      <c r="D97" s="438"/>
      <c r="E97" s="438"/>
      <c r="F97" s="438"/>
      <c r="G97" s="438"/>
      <c r="H97" s="438"/>
      <c r="I97" s="438"/>
      <c r="J97" s="438"/>
      <c r="K97" s="438"/>
      <c r="L97" s="438"/>
      <c r="M97" s="438"/>
      <c r="N97" s="438"/>
      <c r="O97" s="438"/>
      <c r="P97" s="9"/>
    </row>
    <row r="98" spans="1:16" x14ac:dyDescent="0.25">
      <c r="A98" s="9"/>
      <c r="B98" s="9"/>
      <c r="C98" s="9"/>
      <c r="D98" s="9"/>
      <c r="E98" s="9"/>
      <c r="F98" s="9"/>
      <c r="G98" s="9"/>
      <c r="H98" s="9"/>
      <c r="I98" s="9"/>
      <c r="J98" s="9"/>
      <c r="K98" s="9"/>
      <c r="L98" s="9"/>
      <c r="M98" s="9"/>
      <c r="N98" s="9"/>
      <c r="O98" s="9"/>
      <c r="P98" s="9"/>
    </row>
    <row r="99" spans="1:16" ht="15.75" thickBot="1" x14ac:dyDescent="0.3">
      <c r="A99" s="9"/>
      <c r="B99" s="9"/>
      <c r="C99" s="9"/>
      <c r="D99" s="9"/>
      <c r="E99" s="9"/>
      <c r="F99" s="9"/>
      <c r="G99" s="9"/>
      <c r="H99" s="9"/>
      <c r="I99" s="9"/>
      <c r="J99" s="9"/>
      <c r="K99" s="9"/>
      <c r="L99" s="9"/>
      <c r="M99" s="9"/>
      <c r="N99" s="9"/>
      <c r="O99" s="9"/>
      <c r="P99" s="9"/>
    </row>
    <row r="100" spans="1:16" ht="27" thickBot="1" x14ac:dyDescent="0.3">
      <c r="A100" s="449" t="s">
        <v>52</v>
      </c>
      <c r="B100" s="450"/>
      <c r="C100" s="450"/>
      <c r="D100" s="450"/>
      <c r="E100" s="450"/>
      <c r="F100" s="450"/>
      <c r="G100" s="450"/>
      <c r="H100" s="450"/>
      <c r="I100" s="450"/>
      <c r="J100" s="450"/>
      <c r="K100" s="450"/>
      <c r="L100" s="450"/>
      <c r="M100" s="451"/>
      <c r="N100" s="9"/>
      <c r="O100" s="9"/>
      <c r="P100" s="9"/>
    </row>
    <row r="101" spans="1:16" x14ac:dyDescent="0.25">
      <c r="A101" s="9"/>
      <c r="B101" s="9"/>
      <c r="C101" s="9"/>
      <c r="D101" s="9"/>
      <c r="E101" s="9"/>
      <c r="F101" s="9"/>
      <c r="G101" s="9"/>
      <c r="H101" s="9"/>
      <c r="I101" s="9"/>
      <c r="J101" s="9"/>
      <c r="K101" s="9"/>
      <c r="L101" s="9"/>
      <c r="M101" s="9"/>
      <c r="N101" s="9"/>
      <c r="O101" s="9"/>
      <c r="P101" s="9"/>
    </row>
    <row r="102" spans="1:16" ht="15.75" thickBot="1" x14ac:dyDescent="0.3">
      <c r="A102" s="9"/>
      <c r="B102" s="9"/>
      <c r="C102" s="9"/>
      <c r="D102" s="9"/>
      <c r="E102" s="9"/>
      <c r="F102" s="9"/>
      <c r="G102" s="9"/>
      <c r="H102" s="9"/>
      <c r="I102" s="9"/>
      <c r="J102" s="9"/>
      <c r="K102" s="9"/>
      <c r="L102" s="65"/>
      <c r="M102" s="65"/>
      <c r="N102" s="9"/>
      <c r="O102" s="9"/>
      <c r="P102" s="9"/>
    </row>
    <row r="103" spans="1:16" ht="90" x14ac:dyDescent="0.25">
      <c r="A103" s="106" t="s">
        <v>104</v>
      </c>
      <c r="B103" s="106" t="s">
        <v>105</v>
      </c>
      <c r="C103" s="106" t="s">
        <v>106</v>
      </c>
      <c r="D103" s="106" t="s">
        <v>43</v>
      </c>
      <c r="E103" s="106" t="s">
        <v>22</v>
      </c>
      <c r="F103" s="106" t="s">
        <v>65</v>
      </c>
      <c r="G103" s="106" t="s">
        <v>17</v>
      </c>
      <c r="H103" s="106" t="s">
        <v>10</v>
      </c>
      <c r="I103" s="106" t="s">
        <v>31</v>
      </c>
      <c r="J103" s="106" t="s">
        <v>59</v>
      </c>
      <c r="K103" s="106" t="s">
        <v>20</v>
      </c>
      <c r="L103" s="91" t="s">
        <v>26</v>
      </c>
      <c r="M103" s="106" t="s">
        <v>107</v>
      </c>
      <c r="N103" s="106" t="s">
        <v>36</v>
      </c>
      <c r="O103" s="107" t="s">
        <v>11</v>
      </c>
      <c r="P103" s="107" t="s">
        <v>19</v>
      </c>
    </row>
    <row r="104" spans="1:16" x14ac:dyDescent="0.25">
      <c r="A104" s="50"/>
      <c r="B104" s="103"/>
      <c r="C104" s="102"/>
      <c r="D104" s="97"/>
      <c r="E104" s="98"/>
      <c r="F104" s="98"/>
      <c r="G104" s="105"/>
      <c r="H104" s="105"/>
      <c r="I104" s="99"/>
      <c r="J104" s="155"/>
      <c r="K104" s="155"/>
      <c r="L104" s="124"/>
      <c r="M104" s="90"/>
      <c r="N104" s="27"/>
      <c r="O104" s="27"/>
      <c r="P104" s="116"/>
    </row>
    <row r="105" spans="1:16" x14ac:dyDescent="0.25">
      <c r="A105" s="50"/>
      <c r="B105" s="98"/>
      <c r="C105" s="102"/>
      <c r="D105" s="97"/>
      <c r="E105" s="98"/>
      <c r="F105" s="98"/>
      <c r="G105" s="105"/>
      <c r="H105" s="105"/>
      <c r="I105" s="99"/>
      <c r="J105" s="90"/>
      <c r="K105" s="155"/>
      <c r="L105" s="124"/>
      <c r="M105" s="90"/>
      <c r="N105" s="27"/>
      <c r="O105" s="27"/>
      <c r="P105" s="116"/>
    </row>
    <row r="106" spans="1:16" x14ac:dyDescent="0.25">
      <c r="A106" s="50"/>
      <c r="B106" s="98"/>
      <c r="C106" s="102"/>
      <c r="D106" s="97"/>
      <c r="E106" s="98"/>
      <c r="F106" s="98"/>
      <c r="G106" s="105"/>
      <c r="H106" s="105"/>
      <c r="I106" s="99"/>
      <c r="J106" s="90"/>
      <c r="K106" s="99"/>
      <c r="L106" s="124"/>
      <c r="M106" s="90"/>
      <c r="N106" s="27"/>
      <c r="O106" s="27"/>
      <c r="P106" s="116"/>
    </row>
    <row r="107" spans="1:16" x14ac:dyDescent="0.25">
      <c r="A107" s="102"/>
      <c r="B107" s="103"/>
      <c r="C107" s="102"/>
      <c r="D107" s="97"/>
      <c r="E107" s="98"/>
      <c r="F107" s="98"/>
      <c r="G107" s="98"/>
      <c r="H107" s="99"/>
      <c r="I107" s="99"/>
      <c r="J107" s="99"/>
      <c r="K107" s="99"/>
      <c r="L107" s="90"/>
      <c r="M107" s="90"/>
      <c r="N107" s="27"/>
      <c r="O107" s="27"/>
      <c r="P107" s="116"/>
    </row>
    <row r="108" spans="1:16" x14ac:dyDescent="0.25">
      <c r="A108" s="102"/>
      <c r="B108" s="103"/>
      <c r="C108" s="102"/>
      <c r="D108" s="97"/>
      <c r="E108" s="98"/>
      <c r="F108" s="98"/>
      <c r="G108" s="98"/>
      <c r="H108" s="99"/>
      <c r="I108" s="99"/>
      <c r="J108" s="99"/>
      <c r="K108" s="99"/>
      <c r="L108" s="90"/>
      <c r="M108" s="90"/>
      <c r="N108" s="27"/>
      <c r="O108" s="27"/>
      <c r="P108" s="116"/>
    </row>
    <row r="109" spans="1:16" x14ac:dyDescent="0.25">
      <c r="A109" s="102"/>
      <c r="B109" s="103"/>
      <c r="C109" s="102"/>
      <c r="D109" s="97"/>
      <c r="E109" s="98"/>
      <c r="F109" s="98"/>
      <c r="G109" s="98"/>
      <c r="H109" s="99"/>
      <c r="I109" s="99"/>
      <c r="J109" s="99"/>
      <c r="K109" s="99"/>
      <c r="L109" s="90"/>
      <c r="M109" s="90"/>
      <c r="N109" s="27"/>
      <c r="O109" s="27"/>
      <c r="P109" s="116"/>
    </row>
    <row r="110" spans="1:16" x14ac:dyDescent="0.25">
      <c r="A110" s="102"/>
      <c r="B110" s="103"/>
      <c r="C110" s="102"/>
      <c r="D110" s="97"/>
      <c r="E110" s="98"/>
      <c r="F110" s="98"/>
      <c r="G110" s="98"/>
      <c r="H110" s="99"/>
      <c r="I110" s="99"/>
      <c r="J110" s="99"/>
      <c r="K110" s="99"/>
      <c r="L110" s="90"/>
      <c r="M110" s="90"/>
      <c r="N110" s="27"/>
      <c r="O110" s="27"/>
      <c r="P110" s="116"/>
    </row>
    <row r="111" spans="1:16" x14ac:dyDescent="0.25">
      <c r="A111" s="102"/>
      <c r="B111" s="103"/>
      <c r="C111" s="102"/>
      <c r="D111" s="97"/>
      <c r="E111" s="98"/>
      <c r="F111" s="98"/>
      <c r="G111" s="98"/>
      <c r="H111" s="99"/>
      <c r="I111" s="99"/>
      <c r="J111" s="99"/>
      <c r="K111" s="99"/>
      <c r="L111" s="90"/>
      <c r="M111" s="90"/>
      <c r="N111" s="27"/>
      <c r="O111" s="27"/>
      <c r="P111" s="116"/>
    </row>
    <row r="112" spans="1:16" x14ac:dyDescent="0.25">
      <c r="A112" s="50" t="s">
        <v>16</v>
      </c>
      <c r="B112" s="103"/>
      <c r="C112" s="102"/>
      <c r="D112" s="97"/>
      <c r="E112" s="98"/>
      <c r="F112" s="98"/>
      <c r="G112" s="98"/>
      <c r="H112" s="99"/>
      <c r="I112" s="99"/>
      <c r="J112" s="104">
        <f t="shared" ref="J112:M112" si="1">SUM(J104:J111)</f>
        <v>0</v>
      </c>
      <c r="K112" s="104">
        <f t="shared" si="1"/>
        <v>0</v>
      </c>
      <c r="L112" s="114">
        <f t="shared" si="1"/>
        <v>0</v>
      </c>
      <c r="M112" s="104">
        <f t="shared" si="1"/>
        <v>0</v>
      </c>
      <c r="N112" s="27"/>
      <c r="O112" s="27"/>
      <c r="P112" s="117"/>
    </row>
    <row r="113" spans="1:16" x14ac:dyDescent="0.25">
      <c r="A113" s="30"/>
      <c r="B113" s="30"/>
      <c r="C113" s="30"/>
      <c r="D113" s="31"/>
      <c r="E113" s="30"/>
      <c r="F113" s="30"/>
      <c r="G113" s="30"/>
      <c r="H113" s="30"/>
      <c r="I113" s="30"/>
      <c r="J113" s="30"/>
      <c r="K113" s="30"/>
      <c r="L113" s="30"/>
      <c r="M113" s="30"/>
      <c r="N113" s="30"/>
      <c r="O113" s="30"/>
      <c r="P113" s="9"/>
    </row>
    <row r="114" spans="1:16" ht="18.75" x14ac:dyDescent="0.25">
      <c r="A114" s="59" t="s">
        <v>32</v>
      </c>
      <c r="B114" s="73">
        <f>+J112</f>
        <v>0</v>
      </c>
      <c r="C114" s="9"/>
      <c r="D114" s="9"/>
      <c r="E114" s="9"/>
      <c r="F114" s="9"/>
      <c r="G114" s="32"/>
      <c r="H114" s="32"/>
      <c r="I114" s="32"/>
      <c r="J114" s="32"/>
      <c r="K114" s="32"/>
      <c r="L114" s="32"/>
      <c r="M114" s="30"/>
      <c r="N114" s="30"/>
      <c r="O114" s="30"/>
      <c r="P114" s="9"/>
    </row>
    <row r="115" spans="1:16" x14ac:dyDescent="0.25">
      <c r="A115" s="9"/>
      <c r="B115" s="9"/>
      <c r="C115" s="9"/>
      <c r="D115" s="9"/>
      <c r="E115" s="9"/>
      <c r="F115" s="9"/>
      <c r="G115" s="9"/>
      <c r="H115" s="9"/>
      <c r="I115" s="9"/>
      <c r="J115" s="9"/>
      <c r="K115" s="9"/>
      <c r="L115" s="9"/>
      <c r="M115" s="9"/>
      <c r="N115" s="9"/>
      <c r="O115" s="9"/>
      <c r="P115" s="9"/>
    </row>
    <row r="116" spans="1:16" ht="15.75" thickBot="1" x14ac:dyDescent="0.3">
      <c r="A116" s="9"/>
      <c r="B116" s="9"/>
      <c r="C116" s="9"/>
      <c r="D116" s="9"/>
      <c r="E116" s="9"/>
      <c r="F116" s="9"/>
      <c r="G116" s="9"/>
      <c r="H116" s="9"/>
      <c r="I116" s="9"/>
      <c r="J116" s="9"/>
      <c r="K116" s="9"/>
      <c r="L116" s="9"/>
      <c r="M116" s="9"/>
      <c r="N116" s="9"/>
      <c r="O116" s="9"/>
      <c r="P116" s="9"/>
    </row>
    <row r="117" spans="1:16" ht="30.75" thickBot="1" x14ac:dyDescent="0.3">
      <c r="A117" s="76" t="s">
        <v>47</v>
      </c>
      <c r="B117" s="77" t="s">
        <v>48</v>
      </c>
      <c r="C117" s="76" t="s">
        <v>49</v>
      </c>
      <c r="D117" s="77" t="s">
        <v>53</v>
      </c>
      <c r="E117" s="9"/>
      <c r="F117" s="9"/>
      <c r="G117" s="9"/>
      <c r="H117" s="9"/>
      <c r="I117" s="9"/>
      <c r="J117" s="9"/>
      <c r="K117" s="9"/>
      <c r="L117" s="9"/>
      <c r="M117" s="9"/>
      <c r="N117" s="9"/>
      <c r="O117" s="9"/>
      <c r="P117" s="9"/>
    </row>
    <row r="118" spans="1:16" x14ac:dyDescent="0.25">
      <c r="A118" s="67" t="s">
        <v>86</v>
      </c>
      <c r="B118" s="70">
        <v>20</v>
      </c>
      <c r="C118" s="70"/>
      <c r="D118" s="467">
        <f>+C118+C119+C120</f>
        <v>0</v>
      </c>
      <c r="E118" s="9"/>
      <c r="F118" s="9"/>
      <c r="G118" s="9"/>
      <c r="H118" s="9"/>
      <c r="I118" s="9"/>
      <c r="J118" s="9"/>
      <c r="K118" s="9"/>
      <c r="L118" s="9"/>
      <c r="M118" s="9"/>
      <c r="N118" s="9"/>
      <c r="O118" s="9"/>
      <c r="P118" s="9"/>
    </row>
    <row r="119" spans="1:16" x14ac:dyDescent="0.25">
      <c r="A119" s="67" t="s">
        <v>87</v>
      </c>
      <c r="B119" s="200">
        <v>30</v>
      </c>
      <c r="C119" s="193"/>
      <c r="D119" s="468"/>
      <c r="E119" s="9"/>
      <c r="F119" s="9"/>
      <c r="G119" s="9"/>
      <c r="H119" s="9"/>
      <c r="I119" s="9"/>
      <c r="J119" s="9"/>
      <c r="K119" s="9"/>
      <c r="L119" s="9"/>
      <c r="M119" s="9"/>
      <c r="N119" s="9"/>
      <c r="O119" s="9"/>
      <c r="P119" s="9"/>
    </row>
    <row r="120" spans="1:16" ht="15.75" thickBot="1" x14ac:dyDescent="0.3">
      <c r="A120" s="67" t="s">
        <v>88</v>
      </c>
      <c r="B120" s="72">
        <v>40</v>
      </c>
      <c r="C120" s="72"/>
      <c r="D120" s="469"/>
      <c r="E120" s="9"/>
      <c r="F120" s="9"/>
      <c r="G120" s="9"/>
      <c r="H120" s="9"/>
      <c r="I120" s="9"/>
      <c r="J120" s="9"/>
      <c r="K120" s="9"/>
      <c r="L120" s="9"/>
      <c r="M120" s="9"/>
      <c r="N120" s="9"/>
      <c r="O120" s="9"/>
      <c r="P120" s="9"/>
    </row>
    <row r="121" spans="1:16" x14ac:dyDescent="0.25">
      <c r="A121" s="9"/>
      <c r="B121" s="9"/>
      <c r="C121" s="9"/>
      <c r="D121" s="9"/>
      <c r="E121" s="9"/>
      <c r="F121" s="9"/>
      <c r="G121" s="9"/>
      <c r="H121" s="9"/>
      <c r="I121" s="9"/>
      <c r="J121" s="9"/>
      <c r="K121" s="9"/>
      <c r="L121" s="9"/>
      <c r="M121" s="9"/>
      <c r="N121" s="9"/>
      <c r="O121" s="9"/>
      <c r="P121" s="9"/>
    </row>
    <row r="122" spans="1:16" ht="15.75" thickBot="1" x14ac:dyDescent="0.3">
      <c r="A122" s="9"/>
      <c r="B122" s="9"/>
      <c r="C122" s="9"/>
      <c r="D122" s="9"/>
      <c r="E122" s="9"/>
      <c r="F122" s="9"/>
      <c r="G122" s="9"/>
      <c r="H122" s="9"/>
      <c r="I122" s="9"/>
      <c r="J122" s="9"/>
      <c r="K122" s="9"/>
      <c r="L122" s="9"/>
      <c r="M122" s="9"/>
      <c r="N122" s="9"/>
      <c r="O122" s="9"/>
      <c r="P122" s="9"/>
    </row>
    <row r="123" spans="1:16" ht="27" thickBot="1" x14ac:dyDescent="0.3">
      <c r="A123" s="449" t="s">
        <v>50</v>
      </c>
      <c r="B123" s="450"/>
      <c r="C123" s="450"/>
      <c r="D123" s="450"/>
      <c r="E123" s="450"/>
      <c r="F123" s="450"/>
      <c r="G123" s="450"/>
      <c r="H123" s="450"/>
      <c r="I123" s="450"/>
      <c r="J123" s="450"/>
      <c r="K123" s="450"/>
      <c r="L123" s="450"/>
      <c r="M123" s="451"/>
      <c r="N123" s="9"/>
      <c r="O123" s="9"/>
      <c r="P123" s="9"/>
    </row>
    <row r="124" spans="1:16" x14ac:dyDescent="0.25">
      <c r="A124" s="9"/>
      <c r="B124" s="9"/>
      <c r="C124" s="9"/>
      <c r="D124" s="9"/>
      <c r="E124" s="9"/>
      <c r="F124" s="9"/>
      <c r="G124" s="9"/>
      <c r="H124" s="9"/>
      <c r="I124" s="9"/>
      <c r="J124" s="9"/>
      <c r="K124" s="9"/>
      <c r="L124" s="9"/>
      <c r="M124" s="9"/>
      <c r="N124" s="9"/>
      <c r="O124" s="9"/>
      <c r="P124" s="9"/>
    </row>
    <row r="125" spans="1:16" ht="120" x14ac:dyDescent="0.25">
      <c r="A125" s="108" t="s">
        <v>0</v>
      </c>
      <c r="B125" s="108" t="s">
        <v>39</v>
      </c>
      <c r="C125" s="108" t="s">
        <v>40</v>
      </c>
      <c r="D125" s="108" t="s">
        <v>78</v>
      </c>
      <c r="E125" s="108" t="s">
        <v>80</v>
      </c>
      <c r="F125" s="108" t="s">
        <v>81</v>
      </c>
      <c r="G125" s="108" t="s">
        <v>82</v>
      </c>
      <c r="H125" s="108" t="s">
        <v>79</v>
      </c>
      <c r="I125" s="452" t="s">
        <v>83</v>
      </c>
      <c r="J125" s="453"/>
      <c r="K125" s="454"/>
      <c r="L125" s="108" t="s">
        <v>84</v>
      </c>
      <c r="M125" s="108" t="s">
        <v>41</v>
      </c>
      <c r="N125" s="108" t="s">
        <v>42</v>
      </c>
      <c r="O125" s="452" t="s">
        <v>3</v>
      </c>
      <c r="P125" s="454"/>
    </row>
    <row r="126" spans="1:16" ht="60" x14ac:dyDescent="0.25">
      <c r="A126" s="190" t="s">
        <v>510</v>
      </c>
      <c r="B126" s="190"/>
      <c r="C126" s="3"/>
      <c r="D126" s="3"/>
      <c r="E126" s="3"/>
      <c r="F126" s="3"/>
      <c r="G126" s="3"/>
      <c r="H126" s="5"/>
      <c r="I126" s="1" t="s">
        <v>482</v>
      </c>
      <c r="J126" s="86" t="s">
        <v>527</v>
      </c>
      <c r="K126" s="85" t="s">
        <v>528</v>
      </c>
      <c r="L126" s="109"/>
      <c r="M126" s="109"/>
      <c r="N126" s="109"/>
      <c r="O126" s="463"/>
      <c r="P126" s="463"/>
    </row>
    <row r="127" spans="1:16" ht="30" x14ac:dyDescent="0.25">
      <c r="A127" s="190" t="s">
        <v>92</v>
      </c>
      <c r="B127" s="190"/>
      <c r="C127" s="3"/>
      <c r="D127" s="3"/>
      <c r="E127" s="3"/>
      <c r="F127" s="3"/>
      <c r="G127" s="3"/>
      <c r="H127" s="5"/>
      <c r="I127" s="1"/>
      <c r="J127" s="86"/>
      <c r="K127" s="85"/>
      <c r="L127" s="109"/>
      <c r="M127" s="109"/>
      <c r="N127" s="109"/>
      <c r="O127" s="193"/>
      <c r="P127" s="193"/>
    </row>
    <row r="128" spans="1:16" ht="30" x14ac:dyDescent="0.25">
      <c r="A128" s="190" t="s">
        <v>93</v>
      </c>
      <c r="B128" s="190"/>
      <c r="C128" s="3"/>
      <c r="D128" s="3"/>
      <c r="E128" s="3"/>
      <c r="F128" s="3"/>
      <c r="G128" s="3"/>
      <c r="H128" s="5"/>
      <c r="I128" s="1"/>
      <c r="J128" s="85"/>
      <c r="K128" s="85"/>
      <c r="L128" s="109"/>
      <c r="M128" s="109"/>
      <c r="N128" s="109"/>
      <c r="O128" s="463"/>
      <c r="P128" s="463"/>
    </row>
    <row r="129" spans="1:16" x14ac:dyDescent="0.25">
      <c r="A129" s="9"/>
      <c r="B129" s="9"/>
      <c r="C129" s="9"/>
      <c r="D129" s="9"/>
      <c r="E129" s="9"/>
      <c r="F129" s="9"/>
      <c r="G129" s="9"/>
      <c r="H129" s="9"/>
      <c r="I129" s="9"/>
      <c r="J129" s="9"/>
      <c r="K129" s="9"/>
      <c r="L129" s="9"/>
      <c r="M129" s="9"/>
      <c r="N129" s="9"/>
      <c r="O129" s="9"/>
      <c r="P129" s="9"/>
    </row>
    <row r="130" spans="1:16" x14ac:dyDescent="0.25">
      <c r="A130" s="9"/>
      <c r="B130" s="9"/>
      <c r="C130" s="9"/>
      <c r="D130" s="9"/>
      <c r="E130" s="9"/>
      <c r="F130" s="9"/>
      <c r="G130" s="9"/>
      <c r="H130" s="9"/>
      <c r="I130" s="9"/>
      <c r="J130" s="9"/>
      <c r="K130" s="9"/>
      <c r="L130" s="9"/>
      <c r="M130" s="9"/>
      <c r="N130" s="9"/>
      <c r="O130" s="9"/>
      <c r="P130" s="9"/>
    </row>
    <row r="131" spans="1:16" ht="15.75" thickBot="1" x14ac:dyDescent="0.3">
      <c r="A131" s="9"/>
      <c r="B131" s="9"/>
      <c r="C131" s="9"/>
      <c r="D131" s="9"/>
      <c r="E131" s="9"/>
      <c r="F131" s="9"/>
      <c r="G131" s="9"/>
      <c r="H131" s="9"/>
      <c r="I131" s="9"/>
      <c r="J131" s="9"/>
      <c r="K131" s="9"/>
      <c r="L131" s="9"/>
      <c r="M131" s="9"/>
      <c r="N131" s="9"/>
      <c r="O131" s="9"/>
      <c r="P131" s="9"/>
    </row>
    <row r="132" spans="1:16" ht="30" x14ac:dyDescent="0.25">
      <c r="A132" s="112" t="s">
        <v>33</v>
      </c>
      <c r="B132" s="112" t="s">
        <v>47</v>
      </c>
      <c r="C132" s="108" t="s">
        <v>48</v>
      </c>
      <c r="D132" s="112" t="s">
        <v>49</v>
      </c>
      <c r="E132" s="77" t="s">
        <v>54</v>
      </c>
      <c r="F132" s="82"/>
      <c r="G132" s="9"/>
      <c r="H132" s="9"/>
      <c r="I132" s="9"/>
      <c r="J132" s="9"/>
      <c r="K132" s="9"/>
      <c r="L132" s="9"/>
      <c r="M132" s="9"/>
      <c r="N132" s="9"/>
      <c r="O132" s="9"/>
      <c r="P132" s="9"/>
    </row>
    <row r="133" spans="1:16" ht="156" customHeight="1" x14ac:dyDescent="0.25">
      <c r="A133" s="470" t="s">
        <v>51</v>
      </c>
      <c r="B133" s="6" t="s">
        <v>89</v>
      </c>
      <c r="C133" s="193">
        <v>25</v>
      </c>
      <c r="D133" s="193"/>
      <c r="E133" s="471">
        <f>+D133+D134+D135</f>
        <v>0</v>
      </c>
      <c r="F133" s="83"/>
      <c r="G133" s="9"/>
      <c r="H133" s="9"/>
      <c r="I133" s="9"/>
      <c r="J133" s="9"/>
      <c r="K133" s="9"/>
      <c r="L133" s="9"/>
      <c r="M133" s="9"/>
      <c r="N133" s="9"/>
      <c r="O133" s="9"/>
      <c r="P133" s="9"/>
    </row>
    <row r="134" spans="1:16" ht="131.25" customHeight="1" x14ac:dyDescent="0.25">
      <c r="A134" s="470"/>
      <c r="B134" s="6" t="s">
        <v>90</v>
      </c>
      <c r="C134" s="197">
        <v>25</v>
      </c>
      <c r="D134" s="193"/>
      <c r="E134" s="472"/>
      <c r="F134" s="83"/>
      <c r="G134" s="9"/>
      <c r="H134" s="9"/>
      <c r="I134" s="9"/>
      <c r="J134" s="9"/>
      <c r="K134" s="9"/>
      <c r="L134" s="9"/>
      <c r="M134" s="9"/>
      <c r="N134" s="9"/>
      <c r="O134" s="9"/>
      <c r="P134" s="9"/>
    </row>
    <row r="135" spans="1:16" ht="127.5" customHeight="1" x14ac:dyDescent="0.25">
      <c r="A135" s="470"/>
      <c r="B135" s="6" t="s">
        <v>91</v>
      </c>
      <c r="C135" s="193">
        <v>10</v>
      </c>
      <c r="D135" s="193"/>
      <c r="E135" s="473"/>
      <c r="F135" s="83"/>
      <c r="G135" s="9"/>
      <c r="H135" s="9"/>
      <c r="I135" s="9"/>
      <c r="J135" s="9"/>
      <c r="K135" s="9"/>
      <c r="L135" s="9"/>
      <c r="M135" s="9"/>
      <c r="N135" s="9"/>
      <c r="O135" s="9"/>
      <c r="P135" s="9"/>
    </row>
    <row r="136" spans="1:16" x14ac:dyDescent="0.25">
      <c r="A136" s="9"/>
      <c r="C136" s="9"/>
      <c r="D136" s="9"/>
      <c r="E136" s="9"/>
      <c r="F136" s="9"/>
      <c r="G136" s="9"/>
      <c r="H136" s="9"/>
      <c r="I136" s="9"/>
      <c r="J136" s="9"/>
      <c r="K136" s="9"/>
      <c r="L136" s="9"/>
      <c r="M136" s="9"/>
      <c r="N136" s="9"/>
      <c r="O136" s="9"/>
      <c r="P136" s="9"/>
    </row>
    <row r="137" spans="1:16" x14ac:dyDescent="0.25">
      <c r="A137" s="9"/>
      <c r="B137" s="9"/>
      <c r="C137" s="9"/>
      <c r="D137" s="9"/>
      <c r="E137" s="9"/>
      <c r="F137" s="9"/>
      <c r="G137" s="9"/>
      <c r="H137" s="9"/>
      <c r="I137" s="9"/>
      <c r="J137" s="9"/>
      <c r="K137" s="9"/>
      <c r="L137" s="9"/>
      <c r="M137" s="9"/>
      <c r="N137" s="9"/>
      <c r="O137" s="9"/>
      <c r="P137" s="9"/>
    </row>
    <row r="138" spans="1:16" x14ac:dyDescent="0.25">
      <c r="A138" s="9"/>
      <c r="B138" s="9"/>
      <c r="C138" s="9"/>
      <c r="D138" s="9"/>
      <c r="E138" s="9"/>
      <c r="F138" s="9"/>
      <c r="G138" s="9"/>
      <c r="H138" s="9"/>
      <c r="I138" s="9"/>
      <c r="J138" s="9"/>
      <c r="K138" s="9"/>
      <c r="L138" s="9"/>
      <c r="M138" s="9"/>
      <c r="N138" s="9"/>
      <c r="O138" s="9"/>
      <c r="P138" s="9"/>
    </row>
    <row r="139" spans="1:16" x14ac:dyDescent="0.25">
      <c r="A139" s="110" t="s">
        <v>55</v>
      </c>
      <c r="B139" s="9"/>
      <c r="C139" s="9"/>
      <c r="D139" s="9"/>
      <c r="E139" s="9"/>
      <c r="F139" s="9"/>
      <c r="G139" s="9"/>
      <c r="H139" s="9"/>
      <c r="I139" s="9"/>
      <c r="J139" s="9"/>
      <c r="K139" s="9"/>
      <c r="L139" s="9"/>
      <c r="M139" s="9"/>
      <c r="N139" s="9"/>
      <c r="O139" s="9"/>
      <c r="P139" s="9"/>
    </row>
    <row r="140" spans="1:16" x14ac:dyDescent="0.25">
      <c r="A140" s="9"/>
      <c r="B140" s="9"/>
      <c r="C140" s="9"/>
      <c r="D140" s="9"/>
      <c r="E140" s="9"/>
      <c r="F140" s="9"/>
      <c r="G140" s="9"/>
      <c r="H140" s="9"/>
      <c r="I140" s="9"/>
      <c r="J140" s="9"/>
      <c r="K140" s="9"/>
      <c r="L140" s="9"/>
      <c r="M140" s="9"/>
      <c r="N140" s="9"/>
      <c r="O140" s="9"/>
      <c r="P140" s="9"/>
    </row>
    <row r="141" spans="1:16" x14ac:dyDescent="0.25">
      <c r="A141" s="9"/>
      <c r="B141" s="9"/>
      <c r="C141" s="9"/>
      <c r="D141" s="9"/>
      <c r="E141" s="9"/>
      <c r="F141" s="9"/>
      <c r="G141" s="9"/>
      <c r="H141" s="9"/>
      <c r="I141" s="9"/>
      <c r="J141" s="9"/>
      <c r="K141" s="9"/>
      <c r="L141" s="9"/>
      <c r="M141" s="9"/>
      <c r="N141" s="9"/>
      <c r="O141" s="9"/>
      <c r="P141" s="9"/>
    </row>
    <row r="142" spans="1:16" x14ac:dyDescent="0.25">
      <c r="A142" s="113" t="s">
        <v>33</v>
      </c>
      <c r="B142" s="113" t="s">
        <v>56</v>
      </c>
      <c r="C142" s="112" t="s">
        <v>49</v>
      </c>
      <c r="D142" s="112" t="s">
        <v>16</v>
      </c>
      <c r="E142" s="9"/>
      <c r="F142" s="9"/>
      <c r="G142" s="9"/>
      <c r="H142" s="9"/>
      <c r="I142" s="9"/>
      <c r="J142" s="9"/>
      <c r="K142" s="9"/>
      <c r="L142" s="9"/>
      <c r="M142" s="9"/>
      <c r="N142" s="9"/>
      <c r="O142" s="9"/>
      <c r="P142" s="9"/>
    </row>
    <row r="143" spans="1:16" ht="151.5" customHeight="1" x14ac:dyDescent="0.25">
      <c r="A143" s="93" t="s">
        <v>57</v>
      </c>
      <c r="B143" s="94">
        <v>40</v>
      </c>
      <c r="C143" s="193"/>
      <c r="D143" s="446">
        <f>+C143+C144</f>
        <v>0</v>
      </c>
      <c r="E143" s="9"/>
      <c r="F143" s="9"/>
      <c r="G143" s="9"/>
      <c r="H143" s="9"/>
      <c r="I143" s="9"/>
      <c r="J143" s="9"/>
      <c r="K143" s="9"/>
      <c r="L143" s="9"/>
      <c r="M143" s="9"/>
      <c r="N143" s="9"/>
      <c r="O143" s="9"/>
      <c r="P143" s="9"/>
    </row>
    <row r="144" spans="1:16" ht="111.75" customHeight="1" x14ac:dyDescent="0.25">
      <c r="A144" s="93" t="s">
        <v>58</v>
      </c>
      <c r="B144" s="94">
        <v>60</v>
      </c>
      <c r="C144" s="193"/>
      <c r="D144" s="447"/>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9"/>
      <c r="B146" s="9"/>
      <c r="C146" s="9"/>
      <c r="D146" s="9"/>
      <c r="E146" s="9"/>
      <c r="F146" s="9"/>
      <c r="G146" s="9"/>
      <c r="H146" s="9"/>
      <c r="I146" s="9"/>
      <c r="J146" s="9"/>
      <c r="K146" s="9"/>
      <c r="L146" s="9"/>
      <c r="M146" s="9"/>
      <c r="N146" s="9"/>
      <c r="O146" s="9"/>
      <c r="P146" s="9"/>
    </row>
    <row r="147" spans="1:16" x14ac:dyDescent="0.25">
      <c r="A147" s="9"/>
      <c r="B147" s="9"/>
      <c r="C147" s="9"/>
      <c r="D147" s="9"/>
      <c r="E147" s="9"/>
      <c r="F147" s="9"/>
      <c r="G147" s="9"/>
      <c r="H147" s="9"/>
      <c r="I147" s="9"/>
      <c r="J147" s="9"/>
      <c r="K147" s="9"/>
      <c r="L147" s="9"/>
      <c r="M147" s="9"/>
      <c r="N147" s="9"/>
      <c r="O147" s="9"/>
      <c r="P147" s="9"/>
    </row>
    <row r="148" spans="1:16" x14ac:dyDescent="0.25">
      <c r="A148" s="9"/>
      <c r="B148" s="9"/>
      <c r="C148" s="9"/>
      <c r="D148" s="9"/>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sheetData>
  <mergeCells count="40">
    <mergeCell ref="D143:D144"/>
    <mergeCell ref="A123:M123"/>
    <mergeCell ref="I125:K125"/>
    <mergeCell ref="O125:P125"/>
    <mergeCell ref="O126:P126"/>
    <mergeCell ref="O128:P128"/>
    <mergeCell ref="A133:A135"/>
    <mergeCell ref="E133:E135"/>
    <mergeCell ref="D118:D120"/>
    <mergeCell ref="N74:O74"/>
    <mergeCell ref="A80:M80"/>
    <mergeCell ref="I85:K85"/>
    <mergeCell ref="O85:P85"/>
    <mergeCell ref="O86:P86"/>
    <mergeCell ref="O87:P87"/>
    <mergeCell ref="A90:M90"/>
    <mergeCell ref="C93:D93"/>
    <mergeCell ref="C94:D94"/>
    <mergeCell ref="A97:O97"/>
    <mergeCell ref="A100:M100"/>
    <mergeCell ref="N73:O73"/>
    <mergeCell ref="B9:D9"/>
    <mergeCell ref="A13:B20"/>
    <mergeCell ref="A21:B21"/>
    <mergeCell ref="D39:D40"/>
    <mergeCell ref="L44:M44"/>
    <mergeCell ref="A58:A59"/>
    <mergeCell ref="B58:B59"/>
    <mergeCell ref="C58:D58"/>
    <mergeCell ref="B62:M62"/>
    <mergeCell ref="A64:M64"/>
    <mergeCell ref="N67:O67"/>
    <mergeCell ref="O68:P68"/>
    <mergeCell ref="O69:P69"/>
    <mergeCell ref="B8:M8"/>
    <mergeCell ref="A1:O1"/>
    <mergeCell ref="A3:O3"/>
    <mergeCell ref="B5:M5"/>
    <mergeCell ref="B6:M6"/>
    <mergeCell ref="B7:M7"/>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1"/>
  <sheetViews>
    <sheetView topLeftCell="B135" workbookViewId="0">
      <selection activeCell="B71" sqref="B71"/>
    </sheetView>
  </sheetViews>
  <sheetFormatPr baseColWidth="10" defaultRowHeight="15" x14ac:dyDescent="0.25"/>
  <cols>
    <col min="1" max="1" width="54.140625" style="92" customWidth="1"/>
    <col min="2" max="2" width="22.7109375" style="92" customWidth="1"/>
    <col min="3" max="3" width="27.7109375" style="92" customWidth="1"/>
    <col min="4" max="4" width="26.85546875" style="92" customWidth="1"/>
    <col min="5" max="5" width="15.42578125" style="92" customWidth="1"/>
    <col min="6" max="6" width="14" style="92" customWidth="1"/>
    <col min="7" max="7" width="13.28515625" style="92" customWidth="1"/>
    <col min="8" max="13" width="11.42578125" style="92"/>
    <col min="14" max="14" width="12.5703125" style="92" bestFit="1" customWidth="1"/>
    <col min="15"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313</v>
      </c>
      <c r="C5" s="439"/>
      <c r="D5" s="439"/>
      <c r="E5" s="439"/>
      <c r="F5" s="439"/>
      <c r="G5" s="439"/>
      <c r="H5" s="439"/>
      <c r="I5" s="439"/>
      <c r="J5" s="439"/>
      <c r="K5" s="439"/>
      <c r="L5" s="439"/>
      <c r="M5" s="440"/>
      <c r="N5" s="9"/>
      <c r="O5" s="9"/>
      <c r="P5" s="9"/>
    </row>
    <row r="6" spans="1:16" ht="16.5" thickBot="1" x14ac:dyDescent="0.3">
      <c r="A6" s="12" t="s">
        <v>5</v>
      </c>
      <c r="B6" s="439"/>
      <c r="C6" s="439"/>
      <c r="D6" s="439"/>
      <c r="E6" s="439"/>
      <c r="F6" s="439"/>
      <c r="G6" s="439"/>
      <c r="H6" s="439"/>
      <c r="I6" s="439"/>
      <c r="J6" s="439"/>
      <c r="K6" s="439"/>
      <c r="L6" s="439"/>
      <c r="M6" s="440"/>
      <c r="N6" s="9"/>
      <c r="O6" s="9"/>
      <c r="P6" s="9"/>
    </row>
    <row r="7" spans="1:16" ht="16.5" thickBot="1" x14ac:dyDescent="0.3">
      <c r="A7" s="12" t="s">
        <v>6</v>
      </c>
      <c r="B7" s="439"/>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v>17</v>
      </c>
      <c r="C9" s="441"/>
      <c r="D9" s="442"/>
      <c r="E9" s="34"/>
      <c r="F9" s="34"/>
      <c r="G9" s="34"/>
      <c r="H9" s="34"/>
      <c r="I9" s="34"/>
      <c r="J9" s="34"/>
      <c r="K9" s="34"/>
      <c r="L9" s="34"/>
      <c r="M9" s="35"/>
      <c r="N9" s="9"/>
      <c r="O9" s="9"/>
      <c r="P9" s="9"/>
    </row>
    <row r="10" spans="1:16" ht="16.5" thickBot="1" x14ac:dyDescent="0.3">
      <c r="A10" s="14" t="s">
        <v>9</v>
      </c>
      <c r="B10" s="15">
        <v>41979</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17</v>
      </c>
      <c r="D14" s="36">
        <v>1127671740</v>
      </c>
      <c r="E14" s="241">
        <v>540</v>
      </c>
      <c r="F14" s="81"/>
      <c r="G14" s="9"/>
      <c r="H14" s="39"/>
      <c r="I14" s="39"/>
      <c r="J14" s="39"/>
      <c r="K14" s="39"/>
      <c r="L14" s="39"/>
      <c r="M14" s="96"/>
      <c r="N14" s="9"/>
      <c r="O14" s="9"/>
      <c r="P14" s="9"/>
    </row>
    <row r="15" spans="1:16" x14ac:dyDescent="0.25">
      <c r="A15" s="443"/>
      <c r="B15" s="443"/>
      <c r="C15" s="198"/>
      <c r="D15" s="36"/>
      <c r="E15" s="241"/>
      <c r="F15" s="81"/>
      <c r="G15" s="9"/>
      <c r="H15" s="39"/>
      <c r="I15" s="39"/>
      <c r="J15" s="39"/>
      <c r="K15" s="39"/>
      <c r="L15" s="39"/>
      <c r="M15" s="96"/>
      <c r="N15" s="9"/>
      <c r="O15" s="9"/>
      <c r="P15" s="9"/>
    </row>
    <row r="16" spans="1:16" x14ac:dyDescent="0.25">
      <c r="A16" s="443"/>
      <c r="B16" s="443"/>
      <c r="C16" s="198"/>
      <c r="D16" s="36"/>
      <c r="E16" s="241"/>
      <c r="F16" s="81"/>
      <c r="G16" s="9"/>
      <c r="H16" s="39"/>
      <c r="I16" s="39"/>
      <c r="J16" s="39"/>
      <c r="K16" s="39"/>
      <c r="L16" s="39"/>
      <c r="M16" s="96"/>
      <c r="N16" s="9"/>
      <c r="O16" s="9"/>
      <c r="P16" s="9"/>
    </row>
    <row r="17" spans="1:16" x14ac:dyDescent="0.25">
      <c r="A17" s="443"/>
      <c r="B17" s="443"/>
      <c r="C17" s="198"/>
      <c r="D17" s="37"/>
      <c r="E17" s="241"/>
      <c r="F17" s="81"/>
      <c r="G17" s="22"/>
      <c r="H17" s="39"/>
      <c r="I17" s="39"/>
      <c r="J17" s="39"/>
      <c r="K17" s="39"/>
      <c r="L17" s="39"/>
      <c r="M17" s="20"/>
      <c r="N17" s="9"/>
      <c r="O17" s="9"/>
      <c r="P17" s="9"/>
    </row>
    <row r="18" spans="1:16" x14ac:dyDescent="0.25">
      <c r="A18" s="443"/>
      <c r="B18" s="443"/>
      <c r="C18" s="198"/>
      <c r="D18" s="37"/>
      <c r="E18" s="36"/>
      <c r="F18" s="81"/>
      <c r="G18" s="22"/>
      <c r="H18" s="41"/>
      <c r="I18" s="41"/>
      <c r="J18" s="41"/>
      <c r="K18" s="41"/>
      <c r="L18" s="41"/>
      <c r="M18" s="20"/>
      <c r="N18" s="9"/>
      <c r="O18" s="9"/>
      <c r="P18" s="9"/>
    </row>
    <row r="19" spans="1:16" x14ac:dyDescent="0.25">
      <c r="A19" s="443"/>
      <c r="B19" s="443"/>
      <c r="C19" s="198"/>
      <c r="D19" s="37"/>
      <c r="E19" s="36"/>
      <c r="F19" s="81"/>
      <c r="G19" s="22"/>
      <c r="H19" s="95"/>
      <c r="I19" s="95"/>
      <c r="J19" s="95"/>
      <c r="K19" s="95"/>
      <c r="L19" s="95"/>
      <c r="M19" s="20"/>
      <c r="N19" s="9"/>
      <c r="O19" s="9"/>
      <c r="P19" s="9"/>
    </row>
    <row r="20" spans="1:16" x14ac:dyDescent="0.25">
      <c r="A20" s="443"/>
      <c r="B20" s="443"/>
      <c r="C20" s="198"/>
      <c r="D20" s="37"/>
      <c r="E20" s="36"/>
      <c r="F20" s="81"/>
      <c r="G20" s="22"/>
      <c r="H20" s="95"/>
      <c r="I20" s="95"/>
      <c r="J20" s="95"/>
      <c r="K20" s="95"/>
      <c r="L20" s="95"/>
      <c r="M20" s="20"/>
      <c r="N20" s="9"/>
      <c r="O20" s="9"/>
      <c r="P20" s="9"/>
    </row>
    <row r="21" spans="1:16" x14ac:dyDescent="0.25">
      <c r="A21" s="444" t="s">
        <v>14</v>
      </c>
      <c r="B21" s="445"/>
      <c r="C21" s="198"/>
      <c r="D21" s="64">
        <f>SUM(D14:D20)</f>
        <v>1127671740</v>
      </c>
      <c r="E21" s="241">
        <f>SUM(E14:E20)</f>
        <v>540</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432</v>
      </c>
      <c r="C23" s="42"/>
      <c r="D23" s="45">
        <f>D21</f>
        <v>1127671740</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c r="H29" s="95"/>
      <c r="I29" s="95"/>
      <c r="J29" s="95"/>
      <c r="K29" s="95"/>
      <c r="L29" s="95"/>
      <c r="M29" s="96"/>
      <c r="N29" s="9"/>
      <c r="O29" s="9"/>
      <c r="P29" s="9"/>
    </row>
    <row r="30" spans="1:16" x14ac:dyDescent="0.25">
      <c r="A30" s="109" t="s">
        <v>98</v>
      </c>
      <c r="B30" s="193"/>
      <c r="C30" s="193"/>
      <c r="H30" s="95"/>
      <c r="I30" s="95"/>
      <c r="J30" s="95"/>
      <c r="K30" s="95"/>
      <c r="L30" s="95"/>
      <c r="M30" s="96"/>
      <c r="N30" s="9"/>
      <c r="O30" s="9"/>
      <c r="P30" s="9"/>
    </row>
    <row r="31" spans="1:16" x14ac:dyDescent="0.25">
      <c r="A31" s="109" t="s">
        <v>99</v>
      </c>
      <c r="B31" s="193"/>
      <c r="C31" s="193"/>
      <c r="H31" s="95"/>
      <c r="I31" s="95"/>
      <c r="J31" s="95"/>
      <c r="K31" s="95"/>
      <c r="L31" s="95"/>
      <c r="M31" s="96"/>
      <c r="N31" s="9"/>
      <c r="O31" s="9"/>
      <c r="P31" s="9"/>
    </row>
    <row r="32" spans="1:16" x14ac:dyDescent="0.25">
      <c r="A32" s="109" t="s">
        <v>100</v>
      </c>
      <c r="B32" s="242"/>
      <c r="C32" s="109"/>
      <c r="H32" s="95"/>
      <c r="I32" s="95"/>
      <c r="J32" s="95"/>
      <c r="K32" s="95"/>
      <c r="L32" s="95"/>
      <c r="M32" s="96"/>
      <c r="N32" s="9"/>
      <c r="O32" s="9"/>
      <c r="P32" s="9"/>
    </row>
    <row r="33" spans="1:17" x14ac:dyDescent="0.25">
      <c r="H33" s="95"/>
      <c r="I33" s="95"/>
      <c r="J33" s="95"/>
      <c r="K33" s="95"/>
      <c r="L33" s="95"/>
      <c r="M33" s="96"/>
      <c r="N33" s="9"/>
      <c r="O33" s="9"/>
      <c r="P33" s="9"/>
    </row>
    <row r="34" spans="1:17" x14ac:dyDescent="0.25">
      <c r="H34" s="95"/>
      <c r="I34" s="95"/>
      <c r="J34" s="95"/>
      <c r="K34" s="95"/>
      <c r="L34" s="95"/>
      <c r="M34" s="96"/>
      <c r="N34" s="9"/>
      <c r="O34" s="9"/>
      <c r="P34" s="9"/>
    </row>
    <row r="35" spans="1:17" x14ac:dyDescent="0.25">
      <c r="A35" s="110" t="s">
        <v>101</v>
      </c>
      <c r="H35" s="95"/>
      <c r="I35" s="95"/>
      <c r="J35" s="95"/>
      <c r="K35" s="95"/>
      <c r="L35" s="95"/>
      <c r="M35" s="96"/>
      <c r="N35" s="9"/>
      <c r="O35" s="9"/>
      <c r="P35" s="9"/>
    </row>
    <row r="36" spans="1:17" x14ac:dyDescent="0.25">
      <c r="H36" s="95"/>
      <c r="I36" s="95"/>
      <c r="J36" s="95"/>
      <c r="K36" s="95"/>
      <c r="L36" s="95"/>
      <c r="M36" s="96"/>
      <c r="N36" s="9"/>
      <c r="O36" s="9"/>
      <c r="P36" s="9"/>
    </row>
    <row r="37" spans="1:17" x14ac:dyDescent="0.25">
      <c r="H37" s="95"/>
      <c r="I37" s="95"/>
      <c r="J37" s="95"/>
      <c r="K37" s="95"/>
      <c r="L37" s="95"/>
      <c r="M37" s="96"/>
      <c r="N37" s="9"/>
      <c r="O37" s="9"/>
      <c r="P37" s="9"/>
    </row>
    <row r="38" spans="1:17" x14ac:dyDescent="0.25">
      <c r="A38" s="113" t="s">
        <v>33</v>
      </c>
      <c r="B38" s="113" t="s">
        <v>56</v>
      </c>
      <c r="C38" s="112" t="s">
        <v>49</v>
      </c>
      <c r="D38" s="112" t="s">
        <v>16</v>
      </c>
      <c r="H38" s="95"/>
      <c r="I38" s="95"/>
      <c r="J38" s="95"/>
      <c r="K38" s="95"/>
      <c r="L38" s="95"/>
      <c r="M38" s="96"/>
      <c r="N38" s="9"/>
      <c r="O38" s="9"/>
      <c r="P38" s="9"/>
    </row>
    <row r="39" spans="1:17" ht="147.75" customHeight="1" x14ac:dyDescent="0.25">
      <c r="A39" s="93" t="s">
        <v>102</v>
      </c>
      <c r="B39" s="94">
        <v>40</v>
      </c>
      <c r="C39" s="193"/>
      <c r="D39" s="446">
        <f>+C39+C40</f>
        <v>0</v>
      </c>
      <c r="H39" s="95"/>
      <c r="I39" s="95"/>
      <c r="J39" s="95"/>
      <c r="K39" s="95"/>
      <c r="L39" s="95"/>
      <c r="M39" s="96"/>
      <c r="N39" s="9"/>
      <c r="O39" s="9"/>
      <c r="P39" s="9"/>
    </row>
    <row r="40" spans="1:17" ht="122.25" customHeight="1" x14ac:dyDescent="0.25">
      <c r="A40" s="93" t="s">
        <v>103</v>
      </c>
      <c r="B40" s="94">
        <v>60</v>
      </c>
      <c r="C40" s="193"/>
      <c r="D40" s="447"/>
      <c r="H40" s="95"/>
      <c r="I40" s="95"/>
      <c r="J40" s="95"/>
      <c r="K40" s="95"/>
      <c r="L40" s="95"/>
      <c r="M40" s="96"/>
      <c r="N40" s="9"/>
      <c r="O40" s="9"/>
      <c r="P40" s="9"/>
    </row>
    <row r="41" spans="1:17" x14ac:dyDescent="0.25">
      <c r="A41" s="9"/>
      <c r="B41" s="88"/>
      <c r="C41" s="39"/>
      <c r="D41" s="89"/>
      <c r="E41" s="40"/>
      <c r="F41" s="40"/>
      <c r="G41" s="40"/>
      <c r="H41" s="23"/>
      <c r="I41" s="23"/>
      <c r="J41" s="23"/>
      <c r="K41" s="23"/>
      <c r="L41" s="23"/>
      <c r="M41" s="9"/>
      <c r="N41" s="9"/>
      <c r="O41" s="9"/>
      <c r="P41" s="9"/>
    </row>
    <row r="42" spans="1:17" x14ac:dyDescent="0.25">
      <c r="A42" s="9"/>
      <c r="B42" s="88"/>
      <c r="C42" s="39"/>
      <c r="D42" s="89"/>
      <c r="E42" s="40"/>
      <c r="F42" s="40"/>
      <c r="G42" s="40"/>
      <c r="H42" s="23"/>
      <c r="I42" s="23"/>
      <c r="J42" s="23"/>
      <c r="K42" s="23"/>
      <c r="L42" s="23"/>
      <c r="M42" s="9"/>
      <c r="N42" s="9"/>
      <c r="O42" s="9"/>
      <c r="P42" s="9"/>
    </row>
    <row r="43" spans="1:17" x14ac:dyDescent="0.25">
      <c r="A43" s="9"/>
      <c r="B43" s="88"/>
      <c r="C43" s="39"/>
      <c r="D43" s="89"/>
      <c r="E43" s="40"/>
      <c r="F43" s="40"/>
      <c r="G43" s="40"/>
      <c r="H43" s="23"/>
      <c r="I43" s="23"/>
      <c r="J43" s="23"/>
      <c r="K43" s="23"/>
      <c r="L43" s="23"/>
      <c r="M43" s="9"/>
      <c r="N43" s="9"/>
      <c r="O43" s="9"/>
      <c r="P43" s="9"/>
    </row>
    <row r="44" spans="1:17" ht="15.75" thickBot="1" x14ac:dyDescent="0.3">
      <c r="A44" s="9"/>
      <c r="B44" s="9"/>
      <c r="C44" s="9"/>
      <c r="D44" s="9"/>
      <c r="E44" s="9"/>
      <c r="F44" s="9"/>
      <c r="G44" s="9"/>
      <c r="H44" s="9"/>
      <c r="I44" s="9"/>
      <c r="J44" s="9"/>
      <c r="K44" s="9"/>
      <c r="L44" s="448" t="s">
        <v>35</v>
      </c>
      <c r="M44" s="448"/>
      <c r="N44" s="9"/>
      <c r="O44" s="9"/>
      <c r="P44" s="9"/>
    </row>
    <row r="45" spans="1:17" x14ac:dyDescent="0.25">
      <c r="A45" s="110" t="s">
        <v>30</v>
      </c>
      <c r="B45" s="9"/>
      <c r="C45" s="9"/>
      <c r="D45" s="9"/>
      <c r="E45" s="9"/>
      <c r="F45" s="9"/>
      <c r="G45" s="9"/>
      <c r="H45" s="9"/>
      <c r="I45" s="9"/>
      <c r="J45" s="9"/>
      <c r="K45" s="9"/>
      <c r="L45" s="65"/>
      <c r="M45" s="65"/>
      <c r="N45" s="9"/>
      <c r="O45" s="9"/>
      <c r="P45" s="9"/>
    </row>
    <row r="46" spans="1:17" ht="15.75" thickBot="1" x14ac:dyDescent="0.3">
      <c r="A46" s="9"/>
      <c r="B46" s="9"/>
      <c r="C46" s="9"/>
      <c r="D46" s="9"/>
      <c r="E46" s="9"/>
      <c r="F46" s="9"/>
      <c r="G46" s="9"/>
      <c r="H46" s="9"/>
      <c r="I46" s="9"/>
      <c r="J46" s="9"/>
      <c r="K46" s="9"/>
      <c r="L46" s="65"/>
      <c r="M46" s="65"/>
      <c r="N46" s="9"/>
      <c r="O46" s="9"/>
      <c r="P46" s="9"/>
    </row>
    <row r="47" spans="1:17"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7" ht="45" x14ac:dyDescent="0.25">
      <c r="A48" s="50" t="s">
        <v>1292</v>
      </c>
      <c r="B48" s="103" t="s">
        <v>1292</v>
      </c>
      <c r="C48" s="102" t="s">
        <v>1258</v>
      </c>
      <c r="D48" s="97" t="s">
        <v>1360</v>
      </c>
      <c r="E48" s="98" t="s">
        <v>95</v>
      </c>
      <c r="F48" s="98"/>
      <c r="G48" s="105">
        <v>40658</v>
      </c>
      <c r="H48" s="259">
        <v>40958</v>
      </c>
      <c r="I48" s="99" t="s">
        <v>96</v>
      </c>
      <c r="J48" s="155">
        <v>2.56</v>
      </c>
      <c r="K48" s="155">
        <v>6.9</v>
      </c>
      <c r="L48" s="124"/>
      <c r="M48" s="90"/>
      <c r="N48" s="27">
        <v>1033840933</v>
      </c>
      <c r="O48" s="27"/>
      <c r="P48" s="116"/>
      <c r="Q48" s="92" t="s">
        <v>1361</v>
      </c>
    </row>
    <row r="49" spans="1:17" ht="45" x14ac:dyDescent="0.25">
      <c r="A49" s="50" t="s">
        <v>1292</v>
      </c>
      <c r="B49" s="103" t="s">
        <v>1292</v>
      </c>
      <c r="C49" s="102" t="s">
        <v>260</v>
      </c>
      <c r="D49" s="155" t="s">
        <v>1362</v>
      </c>
      <c r="E49" s="98" t="s">
        <v>95</v>
      </c>
      <c r="F49" s="98"/>
      <c r="G49" s="105">
        <v>41064</v>
      </c>
      <c r="H49" s="105">
        <v>41134</v>
      </c>
      <c r="I49" s="99" t="s">
        <v>96</v>
      </c>
      <c r="J49" s="155"/>
      <c r="K49" s="155">
        <v>2.2999999999999998</v>
      </c>
      <c r="L49" s="124">
        <v>40</v>
      </c>
      <c r="M49" s="90"/>
      <c r="N49" s="27">
        <v>22484187</v>
      </c>
      <c r="O49" s="27"/>
      <c r="P49" s="116"/>
      <c r="Q49" s="92" t="s">
        <v>1363</v>
      </c>
    </row>
    <row r="50" spans="1:17" ht="45" x14ac:dyDescent="0.25">
      <c r="A50" s="50" t="s">
        <v>1292</v>
      </c>
      <c r="B50" s="103" t="s">
        <v>1292</v>
      </c>
      <c r="C50" s="102" t="s">
        <v>260</v>
      </c>
      <c r="D50" s="97" t="s">
        <v>1364</v>
      </c>
      <c r="E50" s="98" t="s">
        <v>95</v>
      </c>
      <c r="F50" s="98"/>
      <c r="G50" s="105">
        <v>41064</v>
      </c>
      <c r="H50" s="105">
        <v>41134</v>
      </c>
      <c r="I50" s="99" t="s">
        <v>96</v>
      </c>
      <c r="J50" s="155"/>
      <c r="K50" s="155">
        <v>2.2999999999999998</v>
      </c>
      <c r="L50" s="124">
        <v>175</v>
      </c>
      <c r="M50" s="90"/>
      <c r="N50" s="27">
        <v>98368317</v>
      </c>
      <c r="O50" s="27"/>
      <c r="P50" s="116"/>
      <c r="Q50" s="92" t="s">
        <v>1365</v>
      </c>
    </row>
    <row r="51" spans="1:17" ht="45" x14ac:dyDescent="0.25">
      <c r="A51" s="50" t="s">
        <v>1292</v>
      </c>
      <c r="B51" s="103" t="s">
        <v>1292</v>
      </c>
      <c r="C51" s="102" t="s">
        <v>260</v>
      </c>
      <c r="D51" s="97" t="s">
        <v>1366</v>
      </c>
      <c r="E51" s="98" t="s">
        <v>95</v>
      </c>
      <c r="F51" s="98"/>
      <c r="G51" s="105">
        <v>41155</v>
      </c>
      <c r="H51" s="105">
        <v>41258</v>
      </c>
      <c r="I51" s="99" t="s">
        <v>96</v>
      </c>
      <c r="J51" s="155"/>
      <c r="K51" s="155">
        <v>2.4</v>
      </c>
      <c r="L51" s="124">
        <v>90</v>
      </c>
      <c r="M51" s="90"/>
      <c r="N51" s="27">
        <v>44536086</v>
      </c>
      <c r="O51" s="27"/>
      <c r="P51" s="116"/>
      <c r="Q51" s="287" t="s">
        <v>1367</v>
      </c>
    </row>
    <row r="52" spans="1:17" ht="45" x14ac:dyDescent="0.25">
      <c r="A52" s="50" t="s">
        <v>1292</v>
      </c>
      <c r="B52" s="103" t="s">
        <v>1292</v>
      </c>
      <c r="C52" s="102" t="s">
        <v>260</v>
      </c>
      <c r="D52" s="97" t="s">
        <v>1368</v>
      </c>
      <c r="E52" s="98" t="s">
        <v>95</v>
      </c>
      <c r="F52" s="98"/>
      <c r="G52" s="105">
        <v>41064</v>
      </c>
      <c r="H52" s="105">
        <v>41134</v>
      </c>
      <c r="I52" s="99" t="s">
        <v>96</v>
      </c>
      <c r="J52" s="155"/>
      <c r="K52" s="155">
        <v>2.2999999999999998</v>
      </c>
      <c r="L52" s="124">
        <v>20</v>
      </c>
      <c r="M52" s="90"/>
      <c r="N52" s="27">
        <v>11242093</v>
      </c>
      <c r="O52" s="27"/>
      <c r="P52" s="116"/>
    </row>
    <row r="53" spans="1:17" ht="45" x14ac:dyDescent="0.25">
      <c r="A53" s="50" t="s">
        <v>1292</v>
      </c>
      <c r="B53" s="103" t="s">
        <v>1292</v>
      </c>
      <c r="C53" s="102" t="s">
        <v>260</v>
      </c>
      <c r="D53" s="97" t="s">
        <v>1369</v>
      </c>
      <c r="E53" s="98" t="s">
        <v>95</v>
      </c>
      <c r="F53" s="98"/>
      <c r="G53" s="105">
        <v>41064</v>
      </c>
      <c r="H53" s="105">
        <v>41134</v>
      </c>
      <c r="I53" s="99" t="s">
        <v>96</v>
      </c>
      <c r="J53" s="90"/>
      <c r="K53" s="155">
        <v>2.2999999999999998</v>
      </c>
      <c r="L53" s="124">
        <v>120</v>
      </c>
      <c r="M53" s="90"/>
      <c r="N53" s="27">
        <v>67452560</v>
      </c>
      <c r="O53" s="27"/>
      <c r="P53" s="116"/>
    </row>
    <row r="54" spans="1:17" ht="53.25" customHeight="1" x14ac:dyDescent="0.25">
      <c r="A54" s="50" t="s">
        <v>1292</v>
      </c>
      <c r="B54" s="103" t="s">
        <v>1292</v>
      </c>
      <c r="C54" s="102" t="s">
        <v>260</v>
      </c>
      <c r="D54" s="97" t="s">
        <v>1370</v>
      </c>
      <c r="E54" s="98" t="s">
        <v>95</v>
      </c>
      <c r="F54" s="98"/>
      <c r="G54" s="105">
        <v>41155</v>
      </c>
      <c r="H54" s="105">
        <v>41258</v>
      </c>
      <c r="I54" s="99" t="s">
        <v>96</v>
      </c>
      <c r="J54" s="99"/>
      <c r="K54" s="155">
        <v>2.4</v>
      </c>
      <c r="L54" s="90">
        <v>40</v>
      </c>
      <c r="M54" s="90"/>
      <c r="N54" s="27">
        <v>39507928</v>
      </c>
      <c r="O54" s="27"/>
      <c r="P54" s="116"/>
    </row>
    <row r="55" spans="1:17" x14ac:dyDescent="0.25">
      <c r="A55" s="102"/>
      <c r="B55" s="103"/>
      <c r="C55" s="102"/>
      <c r="D55" s="97"/>
      <c r="E55" s="98"/>
      <c r="F55" s="98"/>
      <c r="G55" s="98"/>
      <c r="H55" s="99"/>
      <c r="I55" s="99"/>
      <c r="J55" s="99"/>
      <c r="K55" s="99"/>
      <c r="L55" s="90"/>
      <c r="M55" s="90"/>
      <c r="N55" s="27"/>
      <c r="O55" s="27"/>
      <c r="P55" s="116"/>
    </row>
    <row r="56" spans="1:17" x14ac:dyDescent="0.25">
      <c r="A56" s="50" t="s">
        <v>16</v>
      </c>
      <c r="B56" s="103"/>
      <c r="C56" s="102"/>
      <c r="D56" s="97"/>
      <c r="E56" s="98"/>
      <c r="F56" s="98"/>
      <c r="G56" s="98"/>
      <c r="H56" s="99"/>
      <c r="I56" s="99"/>
      <c r="J56" s="104">
        <f t="shared" ref="J56:M56" si="0">SUM(J48:J55)</f>
        <v>2.56</v>
      </c>
      <c r="K56" s="104">
        <f t="shared" si="0"/>
        <v>20.9</v>
      </c>
      <c r="L56" s="114">
        <f t="shared" si="0"/>
        <v>485</v>
      </c>
      <c r="M56" s="104">
        <f t="shared" si="0"/>
        <v>0</v>
      </c>
      <c r="N56" s="27"/>
      <c r="O56" s="27"/>
      <c r="P56" s="117"/>
    </row>
    <row r="57" spans="1:17" x14ac:dyDescent="0.25">
      <c r="A57" s="30"/>
      <c r="B57" s="30"/>
      <c r="C57" s="30"/>
      <c r="D57" s="31"/>
      <c r="E57" s="30"/>
      <c r="F57" s="30"/>
      <c r="G57" s="30"/>
      <c r="H57" s="30"/>
      <c r="I57" s="30"/>
      <c r="J57" s="30"/>
      <c r="K57" s="30"/>
      <c r="L57" s="30"/>
      <c r="M57" s="30"/>
      <c r="N57" s="30"/>
      <c r="O57" s="30"/>
      <c r="P57" s="30"/>
    </row>
    <row r="58" spans="1:17" x14ac:dyDescent="0.25">
      <c r="A58" s="434" t="s">
        <v>28</v>
      </c>
      <c r="B58" s="434" t="s">
        <v>27</v>
      </c>
      <c r="C58" s="436" t="s">
        <v>34</v>
      </c>
      <c r="D58" s="436"/>
      <c r="E58" s="30"/>
      <c r="F58" s="30"/>
      <c r="G58" s="30"/>
      <c r="H58" s="30"/>
      <c r="I58" s="30"/>
      <c r="J58" s="30"/>
      <c r="K58" s="30"/>
      <c r="L58" s="30"/>
      <c r="M58" s="30"/>
      <c r="N58" s="30"/>
      <c r="O58" s="30"/>
      <c r="P58" s="30"/>
    </row>
    <row r="59" spans="1:17" x14ac:dyDescent="0.25">
      <c r="A59" s="435"/>
      <c r="B59" s="435"/>
      <c r="C59" s="199" t="s">
        <v>23</v>
      </c>
      <c r="D59" s="62" t="s">
        <v>24</v>
      </c>
      <c r="E59" s="30"/>
      <c r="F59" s="30"/>
      <c r="G59" s="30"/>
      <c r="H59" s="30"/>
      <c r="I59" s="30"/>
      <c r="J59" s="30"/>
      <c r="K59" s="30"/>
      <c r="L59" s="30"/>
      <c r="M59" s="30"/>
      <c r="N59" s="30"/>
      <c r="O59" s="30"/>
      <c r="P59" s="30"/>
    </row>
    <row r="60" spans="1:17" ht="18.75" x14ac:dyDescent="0.25">
      <c r="A60" s="59" t="s">
        <v>21</v>
      </c>
      <c r="B60" s="60">
        <f>+J56</f>
        <v>2.56</v>
      </c>
      <c r="C60" s="200"/>
      <c r="D60" s="200" t="s">
        <v>165</v>
      </c>
      <c r="E60" s="32"/>
      <c r="F60" s="32"/>
      <c r="G60" s="32"/>
      <c r="H60" s="32"/>
      <c r="I60" s="32"/>
      <c r="J60" s="32"/>
      <c r="K60" s="32"/>
      <c r="L60" s="32"/>
      <c r="M60" s="30"/>
      <c r="N60" s="30"/>
      <c r="O60" s="30"/>
      <c r="P60" s="30"/>
    </row>
    <row r="61" spans="1:17" x14ac:dyDescent="0.25">
      <c r="A61" s="59" t="s">
        <v>25</v>
      </c>
      <c r="B61" s="60">
        <f>+L56</f>
        <v>485</v>
      </c>
      <c r="C61" s="200"/>
      <c r="D61" s="200" t="s">
        <v>165</v>
      </c>
      <c r="E61" s="30"/>
      <c r="F61" s="30"/>
      <c r="G61" s="30"/>
      <c r="H61" s="30"/>
      <c r="I61" s="30"/>
      <c r="J61" s="30"/>
      <c r="K61" s="30"/>
      <c r="L61" s="30"/>
      <c r="M61" s="30"/>
      <c r="N61" s="30"/>
      <c r="O61" s="30"/>
      <c r="P61" s="30"/>
    </row>
    <row r="62" spans="1:17" x14ac:dyDescent="0.25">
      <c r="A62" s="33"/>
      <c r="B62" s="455"/>
      <c r="C62" s="455"/>
      <c r="D62" s="455"/>
      <c r="E62" s="455"/>
      <c r="F62" s="455"/>
      <c r="G62" s="455"/>
      <c r="H62" s="455"/>
      <c r="I62" s="455"/>
      <c r="J62" s="455"/>
      <c r="K62" s="455"/>
      <c r="L62" s="455"/>
      <c r="M62" s="455"/>
      <c r="N62" s="30"/>
      <c r="O62" s="30"/>
      <c r="P62" s="30"/>
    </row>
    <row r="63" spans="1:17" ht="15.75" thickBot="1" x14ac:dyDescent="0.3">
      <c r="A63" s="9"/>
      <c r="B63" s="9"/>
      <c r="C63" s="9"/>
      <c r="D63" s="9"/>
      <c r="E63" s="9"/>
      <c r="F63" s="9"/>
      <c r="G63" s="9"/>
      <c r="H63" s="9"/>
      <c r="I63" s="9"/>
      <c r="J63" s="9"/>
      <c r="K63" s="9"/>
      <c r="L63" s="9"/>
      <c r="M63" s="9"/>
      <c r="N63" s="9"/>
      <c r="O63" s="9"/>
      <c r="P63" s="9"/>
    </row>
    <row r="64" spans="1:17"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x14ac:dyDescent="0.25">
      <c r="A68" s="243" t="s">
        <v>1330</v>
      </c>
      <c r="B68" s="273" t="s">
        <v>992</v>
      </c>
      <c r="C68" s="144"/>
      <c r="D68" s="4">
        <v>540</v>
      </c>
      <c r="E68" s="201"/>
      <c r="F68" s="4"/>
      <c r="G68" s="4"/>
      <c r="H68" s="4"/>
      <c r="I68" s="4"/>
      <c r="J68" s="193"/>
      <c r="K68" s="193"/>
      <c r="L68" s="193"/>
      <c r="M68" s="193"/>
      <c r="N68" s="457"/>
      <c r="O68" s="458"/>
      <c r="P68" s="193"/>
    </row>
    <row r="69" spans="1:16" x14ac:dyDescent="0.25">
      <c r="A69" s="3"/>
      <c r="B69" s="191"/>
      <c r="C69" s="5"/>
      <c r="D69" s="4"/>
      <c r="E69" s="4"/>
      <c r="F69" s="4"/>
      <c r="G69" s="4"/>
      <c r="H69" s="85"/>
      <c r="I69" s="85"/>
      <c r="J69" s="109"/>
      <c r="K69" s="109"/>
      <c r="L69" s="109"/>
      <c r="M69" s="109"/>
      <c r="N69" s="457"/>
      <c r="O69" s="458"/>
      <c r="P69" s="109"/>
    </row>
    <row r="70" spans="1:16" x14ac:dyDescent="0.25">
      <c r="A70" s="3"/>
      <c r="B70" s="3"/>
      <c r="C70" s="5"/>
      <c r="D70" s="5"/>
      <c r="E70" s="4"/>
      <c r="F70" s="4"/>
      <c r="G70" s="4"/>
      <c r="H70" s="85"/>
      <c r="I70" s="85"/>
      <c r="J70" s="109"/>
      <c r="K70" s="109"/>
      <c r="L70" s="109"/>
      <c r="M70" s="109"/>
      <c r="N70" s="457"/>
      <c r="O70" s="458"/>
      <c r="P70" s="109"/>
    </row>
    <row r="71" spans="1:16" x14ac:dyDescent="0.25">
      <c r="A71" s="3"/>
      <c r="B71" s="3"/>
      <c r="C71" s="5"/>
      <c r="D71" s="5"/>
      <c r="E71" s="4"/>
      <c r="F71" s="4"/>
      <c r="G71" s="4"/>
      <c r="H71" s="85"/>
      <c r="I71" s="85"/>
      <c r="J71" s="109"/>
      <c r="K71" s="109"/>
      <c r="L71" s="109"/>
      <c r="M71" s="109"/>
      <c r="N71" s="457"/>
      <c r="O71" s="458"/>
      <c r="P71" s="109"/>
    </row>
    <row r="72" spans="1:16" x14ac:dyDescent="0.25">
      <c r="A72" s="3"/>
      <c r="B72" s="3"/>
      <c r="C72" s="5"/>
      <c r="D72" s="5"/>
      <c r="E72" s="4"/>
      <c r="F72" s="4"/>
      <c r="G72" s="4"/>
      <c r="H72" s="85"/>
      <c r="I72" s="85"/>
      <c r="J72" s="109"/>
      <c r="K72" s="109"/>
      <c r="L72" s="109"/>
      <c r="M72" s="109"/>
      <c r="N72" s="457"/>
      <c r="O72" s="458"/>
      <c r="P72" s="109"/>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60" x14ac:dyDescent="0.25">
      <c r="A86" s="190" t="s">
        <v>160</v>
      </c>
      <c r="B86" s="190"/>
      <c r="C86" s="3"/>
      <c r="D86" s="3"/>
      <c r="E86" s="3"/>
      <c r="F86" s="3"/>
      <c r="G86" s="3"/>
      <c r="H86" s="5"/>
      <c r="I86" s="1" t="s">
        <v>482</v>
      </c>
      <c r="J86" s="86" t="s">
        <v>527</v>
      </c>
      <c r="K86" s="85" t="s">
        <v>528</v>
      </c>
      <c r="L86" s="109"/>
      <c r="M86" s="109"/>
      <c r="N86" s="109"/>
      <c r="O86" s="463"/>
      <c r="P86" s="463"/>
    </row>
    <row r="87" spans="1:16" x14ac:dyDescent="0.25">
      <c r="A87" s="190" t="s">
        <v>220</v>
      </c>
      <c r="B87" s="190"/>
      <c r="C87" s="3"/>
      <c r="D87" s="3"/>
      <c r="E87" s="3"/>
      <c r="F87" s="3"/>
      <c r="G87" s="3"/>
      <c r="H87" s="5"/>
      <c r="I87" s="1"/>
      <c r="J87" s="85"/>
      <c r="K87" s="85"/>
      <c r="L87" s="109"/>
      <c r="M87" s="109"/>
      <c r="N87" s="109"/>
      <c r="O87" s="463"/>
      <c r="P87" s="463"/>
    </row>
    <row r="88" spans="1:16" x14ac:dyDescent="0.25">
      <c r="A88" s="9"/>
      <c r="B88" s="9"/>
      <c r="C88" s="9"/>
      <c r="D88" s="9"/>
      <c r="E88" s="9"/>
      <c r="F88" s="9"/>
      <c r="G88" s="9"/>
      <c r="H88" s="9"/>
      <c r="I88" s="9"/>
      <c r="J88" s="9"/>
      <c r="K88" s="9"/>
      <c r="L88" s="9"/>
      <c r="M88" s="9"/>
      <c r="N88" s="9"/>
      <c r="O88" s="9"/>
      <c r="P88" s="9"/>
    </row>
    <row r="89" spans="1:16" ht="15.75" thickBot="1" x14ac:dyDescent="0.3">
      <c r="A89" s="9"/>
      <c r="B89" s="9"/>
      <c r="C89" s="9"/>
      <c r="D89" s="9"/>
      <c r="E89" s="9"/>
      <c r="F89" s="9"/>
      <c r="G89" s="9"/>
      <c r="H89" s="9"/>
      <c r="I89" s="9"/>
      <c r="J89" s="9"/>
      <c r="K89" s="9"/>
      <c r="L89" s="9"/>
      <c r="M89" s="9"/>
      <c r="N89" s="9"/>
      <c r="O89" s="9"/>
      <c r="P89" s="9"/>
    </row>
    <row r="90" spans="1:16" ht="27" thickBot="1" x14ac:dyDescent="0.3">
      <c r="A90" s="449" t="s">
        <v>44</v>
      </c>
      <c r="B90" s="450"/>
      <c r="C90" s="450"/>
      <c r="D90" s="450"/>
      <c r="E90" s="450"/>
      <c r="F90" s="450"/>
      <c r="G90" s="450"/>
      <c r="H90" s="450"/>
      <c r="I90" s="450"/>
      <c r="J90" s="450"/>
      <c r="K90" s="450"/>
      <c r="L90" s="450"/>
      <c r="M90" s="451"/>
      <c r="N90" s="9"/>
      <c r="O90" s="9"/>
      <c r="P90" s="9"/>
    </row>
    <row r="91" spans="1:16" x14ac:dyDescent="0.25">
      <c r="A91" s="9"/>
      <c r="B91" s="9"/>
      <c r="C91" s="9"/>
      <c r="D91" s="9"/>
      <c r="E91" s="9"/>
      <c r="F91" s="9"/>
      <c r="G91" s="9"/>
      <c r="H91" s="9"/>
      <c r="I91" s="9"/>
      <c r="J91" s="9"/>
      <c r="K91" s="9"/>
      <c r="L91" s="9"/>
      <c r="M91" s="9"/>
      <c r="N91" s="9"/>
      <c r="O91" s="9"/>
      <c r="P91" s="9"/>
    </row>
    <row r="92" spans="1:16" x14ac:dyDescent="0.25">
      <c r="A92" s="9"/>
      <c r="B92" s="9"/>
      <c r="C92" s="9"/>
      <c r="D92" s="9"/>
      <c r="E92" s="9"/>
      <c r="F92" s="9"/>
      <c r="G92" s="9"/>
      <c r="H92" s="9"/>
      <c r="I92" s="9"/>
      <c r="J92" s="9"/>
      <c r="K92" s="9"/>
      <c r="L92" s="9"/>
      <c r="M92" s="9"/>
      <c r="N92" s="9"/>
      <c r="O92" s="9"/>
      <c r="P92" s="9"/>
    </row>
    <row r="93" spans="1:16" ht="30" x14ac:dyDescent="0.25">
      <c r="A93" s="68" t="s">
        <v>33</v>
      </c>
      <c r="B93" s="68" t="s">
        <v>45</v>
      </c>
      <c r="C93" s="452" t="s">
        <v>3</v>
      </c>
      <c r="D93" s="454"/>
      <c r="E93" s="9"/>
      <c r="F93" s="9"/>
      <c r="G93" s="9"/>
      <c r="H93" s="9"/>
      <c r="I93" s="9"/>
      <c r="J93" s="9"/>
      <c r="K93" s="9"/>
      <c r="L93" s="9"/>
      <c r="M93" s="9"/>
      <c r="N93" s="9"/>
      <c r="O93" s="9"/>
      <c r="P93" s="9"/>
    </row>
    <row r="94" spans="1:16" ht="30" x14ac:dyDescent="0.25">
      <c r="A94" s="69" t="s">
        <v>85</v>
      </c>
      <c r="B94" s="109"/>
      <c r="C94" s="463"/>
      <c r="D94" s="463"/>
      <c r="E94" s="9"/>
      <c r="F94" s="9"/>
      <c r="G94" s="9"/>
      <c r="H94" s="9"/>
      <c r="I94" s="9"/>
      <c r="J94" s="9"/>
      <c r="K94" s="9"/>
      <c r="L94" s="9"/>
      <c r="M94" s="9"/>
      <c r="N94" s="9"/>
      <c r="O94" s="9"/>
      <c r="P94" s="9"/>
    </row>
    <row r="95" spans="1:16" x14ac:dyDescent="0.25">
      <c r="A95" s="9"/>
      <c r="B95" s="9"/>
      <c r="C95" s="9"/>
      <c r="D95" s="9"/>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ht="26.25" x14ac:dyDescent="0.25">
      <c r="A97" s="437" t="s">
        <v>62</v>
      </c>
      <c r="B97" s="438"/>
      <c r="C97" s="438"/>
      <c r="D97" s="438"/>
      <c r="E97" s="438"/>
      <c r="F97" s="438"/>
      <c r="G97" s="438"/>
      <c r="H97" s="438"/>
      <c r="I97" s="438"/>
      <c r="J97" s="438"/>
      <c r="K97" s="438"/>
      <c r="L97" s="438"/>
      <c r="M97" s="438"/>
      <c r="N97" s="438"/>
      <c r="O97" s="438"/>
      <c r="P97" s="9"/>
    </row>
    <row r="98" spans="1:16" x14ac:dyDescent="0.25">
      <c r="A98" s="9"/>
      <c r="B98" s="9"/>
      <c r="C98" s="9"/>
      <c r="D98" s="9"/>
      <c r="E98" s="9"/>
      <c r="F98" s="9"/>
      <c r="G98" s="9"/>
      <c r="H98" s="9"/>
      <c r="I98" s="9"/>
      <c r="J98" s="9"/>
      <c r="K98" s="9"/>
      <c r="L98" s="9"/>
      <c r="M98" s="9"/>
      <c r="N98" s="9"/>
      <c r="O98" s="9"/>
      <c r="P98" s="9"/>
    </row>
    <row r="99" spans="1:16" ht="15.75" thickBot="1" x14ac:dyDescent="0.3">
      <c r="A99" s="9"/>
      <c r="B99" s="9"/>
      <c r="C99" s="9"/>
      <c r="D99" s="9"/>
      <c r="E99" s="9"/>
      <c r="F99" s="9"/>
      <c r="G99" s="9"/>
      <c r="H99" s="9"/>
      <c r="I99" s="9"/>
      <c r="J99" s="9"/>
      <c r="K99" s="9"/>
      <c r="L99" s="9"/>
      <c r="M99" s="9"/>
      <c r="N99" s="9"/>
      <c r="O99" s="9"/>
      <c r="P99" s="9"/>
    </row>
    <row r="100" spans="1:16" ht="27" thickBot="1" x14ac:dyDescent="0.3">
      <c r="A100" s="449" t="s">
        <v>52</v>
      </c>
      <c r="B100" s="450"/>
      <c r="C100" s="450"/>
      <c r="D100" s="450"/>
      <c r="E100" s="450"/>
      <c r="F100" s="450"/>
      <c r="G100" s="450"/>
      <c r="H100" s="450"/>
      <c r="I100" s="450"/>
      <c r="J100" s="450"/>
      <c r="K100" s="450"/>
      <c r="L100" s="450"/>
      <c r="M100" s="451"/>
      <c r="N100" s="9"/>
      <c r="O100" s="9"/>
      <c r="P100" s="9"/>
    </row>
    <row r="101" spans="1:16" x14ac:dyDescent="0.25">
      <c r="A101" s="9"/>
      <c r="B101" s="9"/>
      <c r="C101" s="9"/>
      <c r="D101" s="9"/>
      <c r="E101" s="9"/>
      <c r="F101" s="9"/>
      <c r="G101" s="9"/>
      <c r="H101" s="9"/>
      <c r="I101" s="9"/>
      <c r="J101" s="9"/>
      <c r="K101" s="9"/>
      <c r="L101" s="9"/>
      <c r="M101" s="9"/>
      <c r="N101" s="9"/>
      <c r="O101" s="9"/>
      <c r="P101" s="9"/>
    </row>
    <row r="102" spans="1:16" ht="15.75" thickBot="1" x14ac:dyDescent="0.3">
      <c r="A102" s="9"/>
      <c r="B102" s="9"/>
      <c r="C102" s="9"/>
      <c r="D102" s="9"/>
      <c r="E102" s="9"/>
      <c r="F102" s="9"/>
      <c r="G102" s="9"/>
      <c r="H102" s="9"/>
      <c r="I102" s="9"/>
      <c r="J102" s="9"/>
      <c r="K102" s="9"/>
      <c r="L102" s="65"/>
      <c r="M102" s="65"/>
      <c r="N102" s="9"/>
      <c r="O102" s="9"/>
      <c r="P102" s="9"/>
    </row>
    <row r="103" spans="1:16" ht="90" x14ac:dyDescent="0.25">
      <c r="A103" s="106" t="s">
        <v>104</v>
      </c>
      <c r="B103" s="106" t="s">
        <v>105</v>
      </c>
      <c r="C103" s="106" t="s">
        <v>106</v>
      </c>
      <c r="D103" s="106" t="s">
        <v>43</v>
      </c>
      <c r="E103" s="106" t="s">
        <v>22</v>
      </c>
      <c r="F103" s="106" t="s">
        <v>65</v>
      </c>
      <c r="G103" s="106" t="s">
        <v>17</v>
      </c>
      <c r="H103" s="106" t="s">
        <v>10</v>
      </c>
      <c r="I103" s="106" t="s">
        <v>31</v>
      </c>
      <c r="J103" s="106" t="s">
        <v>59</v>
      </c>
      <c r="K103" s="106" t="s">
        <v>20</v>
      </c>
      <c r="L103" s="91" t="s">
        <v>26</v>
      </c>
      <c r="M103" s="106" t="s">
        <v>107</v>
      </c>
      <c r="N103" s="106" t="s">
        <v>36</v>
      </c>
      <c r="O103" s="107" t="s">
        <v>11</v>
      </c>
      <c r="P103" s="107" t="s">
        <v>19</v>
      </c>
    </row>
    <row r="104" spans="1:16" x14ac:dyDescent="0.25">
      <c r="A104" s="50"/>
      <c r="B104" s="103"/>
      <c r="C104" s="102"/>
      <c r="D104" s="97"/>
      <c r="E104" s="98"/>
      <c r="F104" s="98"/>
      <c r="G104" s="105"/>
      <c r="H104" s="105"/>
      <c r="I104" s="99"/>
      <c r="J104" s="155"/>
      <c r="K104" s="155"/>
      <c r="L104" s="124"/>
      <c r="M104" s="90"/>
      <c r="N104" s="27"/>
      <c r="O104" s="27"/>
      <c r="P104" s="116"/>
    </row>
    <row r="105" spans="1:16" x14ac:dyDescent="0.25">
      <c r="A105" s="50"/>
      <c r="B105" s="98"/>
      <c r="C105" s="102"/>
      <c r="D105" s="97"/>
      <c r="E105" s="98"/>
      <c r="F105" s="98"/>
      <c r="G105" s="105"/>
      <c r="H105" s="105"/>
      <c r="I105" s="99"/>
      <c r="J105" s="90"/>
      <c r="K105" s="155"/>
      <c r="L105" s="124"/>
      <c r="M105" s="90"/>
      <c r="N105" s="27"/>
      <c r="O105" s="27"/>
      <c r="P105" s="116"/>
    </row>
    <row r="106" spans="1:16" x14ac:dyDescent="0.25">
      <c r="A106" s="50"/>
      <c r="B106" s="98"/>
      <c r="C106" s="102"/>
      <c r="D106" s="97"/>
      <c r="E106" s="98"/>
      <c r="F106" s="98"/>
      <c r="G106" s="105"/>
      <c r="H106" s="105"/>
      <c r="I106" s="99"/>
      <c r="J106" s="90"/>
      <c r="K106" s="99"/>
      <c r="L106" s="124"/>
      <c r="M106" s="90"/>
      <c r="N106" s="27"/>
      <c r="O106" s="27"/>
      <c r="P106" s="116"/>
    </row>
    <row r="107" spans="1:16" x14ac:dyDescent="0.25">
      <c r="A107" s="102"/>
      <c r="B107" s="103"/>
      <c r="C107" s="102"/>
      <c r="D107" s="97"/>
      <c r="E107" s="98"/>
      <c r="F107" s="98"/>
      <c r="G107" s="98"/>
      <c r="H107" s="99"/>
      <c r="I107" s="99"/>
      <c r="J107" s="99"/>
      <c r="K107" s="99"/>
      <c r="L107" s="90"/>
      <c r="M107" s="90"/>
      <c r="N107" s="27"/>
      <c r="O107" s="27"/>
      <c r="P107" s="116"/>
    </row>
    <row r="108" spans="1:16" x14ac:dyDescent="0.25">
      <c r="A108" s="102"/>
      <c r="B108" s="103"/>
      <c r="C108" s="102"/>
      <c r="D108" s="97"/>
      <c r="E108" s="98"/>
      <c r="F108" s="98"/>
      <c r="G108" s="98"/>
      <c r="H108" s="99"/>
      <c r="I108" s="99"/>
      <c r="J108" s="99"/>
      <c r="K108" s="99"/>
      <c r="L108" s="90"/>
      <c r="M108" s="90"/>
      <c r="N108" s="27"/>
      <c r="O108" s="27"/>
      <c r="P108" s="116"/>
    </row>
    <row r="109" spans="1:16" x14ac:dyDescent="0.25">
      <c r="A109" s="102"/>
      <c r="B109" s="103"/>
      <c r="C109" s="102"/>
      <c r="D109" s="97"/>
      <c r="E109" s="98"/>
      <c r="F109" s="98"/>
      <c r="G109" s="98"/>
      <c r="H109" s="99"/>
      <c r="I109" s="99"/>
      <c r="J109" s="99"/>
      <c r="K109" s="99"/>
      <c r="L109" s="90"/>
      <c r="M109" s="90"/>
      <c r="N109" s="27"/>
      <c r="O109" s="27"/>
      <c r="P109" s="116"/>
    </row>
    <row r="110" spans="1:16" x14ac:dyDescent="0.25">
      <c r="A110" s="102"/>
      <c r="B110" s="103"/>
      <c r="C110" s="102"/>
      <c r="D110" s="97"/>
      <c r="E110" s="98"/>
      <c r="F110" s="98"/>
      <c r="G110" s="98"/>
      <c r="H110" s="99"/>
      <c r="I110" s="99"/>
      <c r="J110" s="99"/>
      <c r="K110" s="99"/>
      <c r="L110" s="90"/>
      <c r="M110" s="90"/>
      <c r="N110" s="27"/>
      <c r="O110" s="27"/>
      <c r="P110" s="116"/>
    </row>
    <row r="111" spans="1:16" x14ac:dyDescent="0.25">
      <c r="A111" s="102"/>
      <c r="B111" s="103"/>
      <c r="C111" s="102"/>
      <c r="D111" s="97"/>
      <c r="E111" s="98"/>
      <c r="F111" s="98"/>
      <c r="G111" s="98"/>
      <c r="H111" s="99"/>
      <c r="I111" s="99"/>
      <c r="J111" s="99"/>
      <c r="K111" s="99"/>
      <c r="L111" s="90"/>
      <c r="M111" s="90"/>
      <c r="N111" s="27"/>
      <c r="O111" s="27"/>
      <c r="P111" s="116"/>
    </row>
    <row r="112" spans="1:16" x14ac:dyDescent="0.25">
      <c r="A112" s="50" t="s">
        <v>16</v>
      </c>
      <c r="B112" s="103"/>
      <c r="C112" s="102"/>
      <c r="D112" s="97"/>
      <c r="E112" s="98"/>
      <c r="F112" s="98"/>
      <c r="G112" s="98"/>
      <c r="H112" s="99"/>
      <c r="I112" s="99"/>
      <c r="J112" s="104">
        <f t="shared" ref="J112:M112" si="1">SUM(J104:J111)</f>
        <v>0</v>
      </c>
      <c r="K112" s="104">
        <f t="shared" si="1"/>
        <v>0</v>
      </c>
      <c r="L112" s="114">
        <f t="shared" si="1"/>
        <v>0</v>
      </c>
      <c r="M112" s="104">
        <f t="shared" si="1"/>
        <v>0</v>
      </c>
      <c r="N112" s="27"/>
      <c r="O112" s="27"/>
      <c r="P112" s="117"/>
    </row>
    <row r="113" spans="1:16" x14ac:dyDescent="0.25">
      <c r="A113" s="30"/>
      <c r="B113" s="30"/>
      <c r="C113" s="30"/>
      <c r="D113" s="31"/>
      <c r="E113" s="30"/>
      <c r="F113" s="30"/>
      <c r="G113" s="30"/>
      <c r="H113" s="30"/>
      <c r="I113" s="30"/>
      <c r="J113" s="30"/>
      <c r="K113" s="30"/>
      <c r="L113" s="30"/>
      <c r="M113" s="30"/>
      <c r="N113" s="30"/>
      <c r="O113" s="30"/>
      <c r="P113" s="9"/>
    </row>
    <row r="114" spans="1:16" ht="18.75" x14ac:dyDescent="0.25">
      <c r="A114" s="59" t="s">
        <v>32</v>
      </c>
      <c r="B114" s="73">
        <f>+J112</f>
        <v>0</v>
      </c>
      <c r="C114" s="9"/>
      <c r="D114" s="9"/>
      <c r="E114" s="9"/>
      <c r="F114" s="9"/>
      <c r="G114" s="32"/>
      <c r="H114" s="32"/>
      <c r="I114" s="32"/>
      <c r="J114" s="32"/>
      <c r="K114" s="32"/>
      <c r="L114" s="32"/>
      <c r="M114" s="30"/>
      <c r="N114" s="30"/>
      <c r="O114" s="30"/>
      <c r="P114" s="9"/>
    </row>
    <row r="115" spans="1:16" x14ac:dyDescent="0.25">
      <c r="A115" s="9"/>
      <c r="B115" s="9"/>
      <c r="C115" s="9"/>
      <c r="D115" s="9"/>
      <c r="E115" s="9"/>
      <c r="F115" s="9"/>
      <c r="G115" s="9"/>
      <c r="H115" s="9"/>
      <c r="I115" s="9"/>
      <c r="J115" s="9"/>
      <c r="K115" s="9"/>
      <c r="L115" s="9"/>
      <c r="M115" s="9"/>
      <c r="N115" s="9"/>
      <c r="O115" s="9"/>
      <c r="P115" s="9"/>
    </row>
    <row r="116" spans="1:16" ht="15.75" thickBot="1" x14ac:dyDescent="0.3">
      <c r="A116" s="9"/>
      <c r="B116" s="9"/>
      <c r="C116" s="9"/>
      <c r="D116" s="9"/>
      <c r="E116" s="9"/>
      <c r="F116" s="9"/>
      <c r="G116" s="9"/>
      <c r="H116" s="9"/>
      <c r="I116" s="9"/>
      <c r="J116" s="9"/>
      <c r="K116" s="9"/>
      <c r="L116" s="9"/>
      <c r="M116" s="9"/>
      <c r="N116" s="9"/>
      <c r="O116" s="9"/>
      <c r="P116" s="9"/>
    </row>
    <row r="117" spans="1:16" ht="30.75" thickBot="1" x14ac:dyDescent="0.3">
      <c r="A117" s="76" t="s">
        <v>47</v>
      </c>
      <c r="B117" s="77" t="s">
        <v>48</v>
      </c>
      <c r="C117" s="76" t="s">
        <v>49</v>
      </c>
      <c r="D117" s="77" t="s">
        <v>53</v>
      </c>
      <c r="E117" s="9"/>
      <c r="F117" s="9"/>
      <c r="G117" s="9"/>
      <c r="H117" s="9"/>
      <c r="I117" s="9"/>
      <c r="J117" s="9"/>
      <c r="K117" s="9"/>
      <c r="L117" s="9"/>
      <c r="M117" s="9"/>
      <c r="N117" s="9"/>
      <c r="O117" s="9"/>
      <c r="P117" s="9"/>
    </row>
    <row r="118" spans="1:16" x14ac:dyDescent="0.25">
      <c r="A118" s="67" t="s">
        <v>86</v>
      </c>
      <c r="B118" s="70">
        <v>20</v>
      </c>
      <c r="C118" s="70"/>
      <c r="D118" s="467">
        <f>+C118+C119+C120</f>
        <v>0</v>
      </c>
      <c r="E118" s="9"/>
      <c r="F118" s="9"/>
      <c r="G118" s="9"/>
      <c r="H118" s="9"/>
      <c r="I118" s="9"/>
      <c r="J118" s="9"/>
      <c r="K118" s="9"/>
      <c r="L118" s="9"/>
      <c r="M118" s="9"/>
      <c r="N118" s="9"/>
      <c r="O118" s="9"/>
      <c r="P118" s="9"/>
    </row>
    <row r="119" spans="1:16" x14ac:dyDescent="0.25">
      <c r="A119" s="67" t="s">
        <v>87</v>
      </c>
      <c r="B119" s="200">
        <v>30</v>
      </c>
      <c r="C119" s="193"/>
      <c r="D119" s="468"/>
      <c r="E119" s="9"/>
      <c r="F119" s="9"/>
      <c r="G119" s="9"/>
      <c r="H119" s="9"/>
      <c r="I119" s="9"/>
      <c r="J119" s="9"/>
      <c r="K119" s="9"/>
      <c r="L119" s="9"/>
      <c r="M119" s="9"/>
      <c r="N119" s="9"/>
      <c r="O119" s="9"/>
      <c r="P119" s="9"/>
    </row>
    <row r="120" spans="1:16" ht="15.75" thickBot="1" x14ac:dyDescent="0.3">
      <c r="A120" s="67" t="s">
        <v>88</v>
      </c>
      <c r="B120" s="72">
        <v>40</v>
      </c>
      <c r="C120" s="72"/>
      <c r="D120" s="469"/>
      <c r="E120" s="9"/>
      <c r="F120" s="9"/>
      <c r="G120" s="9"/>
      <c r="H120" s="9"/>
      <c r="I120" s="9"/>
      <c r="J120" s="9"/>
      <c r="K120" s="9"/>
      <c r="L120" s="9"/>
      <c r="M120" s="9"/>
      <c r="N120" s="9"/>
      <c r="O120" s="9"/>
      <c r="P120" s="9"/>
    </row>
    <row r="121" spans="1:16" x14ac:dyDescent="0.25">
      <c r="A121" s="9"/>
      <c r="B121" s="9"/>
      <c r="C121" s="9"/>
      <c r="D121" s="9"/>
      <c r="E121" s="9"/>
      <c r="F121" s="9"/>
      <c r="G121" s="9"/>
      <c r="H121" s="9"/>
      <c r="I121" s="9"/>
      <c r="J121" s="9"/>
      <c r="K121" s="9"/>
      <c r="L121" s="9"/>
      <c r="M121" s="9"/>
      <c r="N121" s="9"/>
      <c r="O121" s="9"/>
      <c r="P121" s="9"/>
    </row>
    <row r="122" spans="1:16" ht="15.75" thickBot="1" x14ac:dyDescent="0.3">
      <c r="A122" s="9"/>
      <c r="B122" s="9"/>
      <c r="C122" s="9"/>
      <c r="D122" s="9"/>
      <c r="E122" s="9"/>
      <c r="F122" s="9"/>
      <c r="G122" s="9"/>
      <c r="H122" s="9"/>
      <c r="I122" s="9"/>
      <c r="J122" s="9"/>
      <c r="K122" s="9"/>
      <c r="L122" s="9"/>
      <c r="M122" s="9"/>
      <c r="N122" s="9"/>
      <c r="O122" s="9"/>
      <c r="P122" s="9"/>
    </row>
    <row r="123" spans="1:16" ht="27" thickBot="1" x14ac:dyDescent="0.3">
      <c r="A123" s="449" t="s">
        <v>50</v>
      </c>
      <c r="B123" s="450"/>
      <c r="C123" s="450"/>
      <c r="D123" s="450"/>
      <c r="E123" s="450"/>
      <c r="F123" s="450"/>
      <c r="G123" s="450"/>
      <c r="H123" s="450"/>
      <c r="I123" s="450"/>
      <c r="J123" s="450"/>
      <c r="K123" s="450"/>
      <c r="L123" s="450"/>
      <c r="M123" s="451"/>
      <c r="N123" s="9"/>
      <c r="O123" s="9"/>
      <c r="P123" s="9"/>
    </row>
    <row r="124" spans="1:16" x14ac:dyDescent="0.25">
      <c r="A124" s="9"/>
      <c r="B124" s="9"/>
      <c r="C124" s="9"/>
      <c r="D124" s="9"/>
      <c r="E124" s="9"/>
      <c r="F124" s="9"/>
      <c r="G124" s="9"/>
      <c r="H124" s="9"/>
      <c r="I124" s="9"/>
      <c r="J124" s="9"/>
      <c r="K124" s="9"/>
      <c r="L124" s="9"/>
      <c r="M124" s="9"/>
      <c r="N124" s="9"/>
      <c r="O124" s="9"/>
      <c r="P124" s="9"/>
    </row>
    <row r="125" spans="1:16" ht="120" x14ac:dyDescent="0.25">
      <c r="A125" s="108" t="s">
        <v>0</v>
      </c>
      <c r="B125" s="108" t="s">
        <v>39</v>
      </c>
      <c r="C125" s="108" t="s">
        <v>40</v>
      </c>
      <c r="D125" s="108" t="s">
        <v>78</v>
      </c>
      <c r="E125" s="108" t="s">
        <v>80</v>
      </c>
      <c r="F125" s="108" t="s">
        <v>81</v>
      </c>
      <c r="G125" s="108" t="s">
        <v>82</v>
      </c>
      <c r="H125" s="108" t="s">
        <v>79</v>
      </c>
      <c r="I125" s="452" t="s">
        <v>83</v>
      </c>
      <c r="J125" s="453"/>
      <c r="K125" s="454"/>
      <c r="L125" s="108" t="s">
        <v>84</v>
      </c>
      <c r="M125" s="108" t="s">
        <v>41</v>
      </c>
      <c r="N125" s="108" t="s">
        <v>42</v>
      </c>
      <c r="O125" s="452" t="s">
        <v>3</v>
      </c>
      <c r="P125" s="454"/>
    </row>
    <row r="126" spans="1:16" ht="60" x14ac:dyDescent="0.25">
      <c r="A126" s="190" t="s">
        <v>510</v>
      </c>
      <c r="B126" s="190"/>
      <c r="C126" s="3"/>
      <c r="D126" s="3"/>
      <c r="E126" s="3"/>
      <c r="F126" s="3"/>
      <c r="G126" s="3"/>
      <c r="H126" s="5"/>
      <c r="I126" s="1" t="s">
        <v>482</v>
      </c>
      <c r="J126" s="86" t="s">
        <v>527</v>
      </c>
      <c r="K126" s="85" t="s">
        <v>528</v>
      </c>
      <c r="L126" s="109"/>
      <c r="M126" s="109"/>
      <c r="N126" s="109"/>
      <c r="O126" s="463"/>
      <c r="P126" s="463"/>
    </row>
    <row r="127" spans="1:16" ht="30" x14ac:dyDescent="0.25">
      <c r="A127" s="190" t="s">
        <v>92</v>
      </c>
      <c r="B127" s="190"/>
      <c r="C127" s="3"/>
      <c r="D127" s="3"/>
      <c r="E127" s="3"/>
      <c r="F127" s="3"/>
      <c r="G127" s="3"/>
      <c r="H127" s="5"/>
      <c r="I127" s="1"/>
      <c r="J127" s="86"/>
      <c r="K127" s="85"/>
      <c r="L127" s="109"/>
      <c r="M127" s="109"/>
      <c r="N127" s="109"/>
      <c r="O127" s="193"/>
      <c r="P127" s="193"/>
    </row>
    <row r="128" spans="1:16" ht="30" x14ac:dyDescent="0.25">
      <c r="A128" s="190" t="s">
        <v>93</v>
      </c>
      <c r="B128" s="190"/>
      <c r="C128" s="3"/>
      <c r="D128" s="3"/>
      <c r="E128" s="3"/>
      <c r="F128" s="3"/>
      <c r="G128" s="3"/>
      <c r="H128" s="5"/>
      <c r="I128" s="1"/>
      <c r="J128" s="85"/>
      <c r="K128" s="85"/>
      <c r="L128" s="109"/>
      <c r="M128" s="109"/>
      <c r="N128" s="109"/>
      <c r="O128" s="463"/>
      <c r="P128" s="463"/>
    </row>
    <row r="129" spans="1:16" x14ac:dyDescent="0.25">
      <c r="A129" s="9"/>
      <c r="B129" s="9"/>
      <c r="C129" s="9"/>
      <c r="D129" s="9"/>
      <c r="E129" s="9"/>
      <c r="F129" s="9"/>
      <c r="G129" s="9"/>
      <c r="H129" s="9"/>
      <c r="I129" s="9"/>
      <c r="J129" s="9"/>
      <c r="K129" s="9"/>
      <c r="L129" s="9"/>
      <c r="M129" s="9"/>
      <c r="N129" s="9"/>
      <c r="O129" s="9"/>
      <c r="P129" s="9"/>
    </row>
    <row r="130" spans="1:16" x14ac:dyDescent="0.25">
      <c r="A130" s="9"/>
      <c r="B130" s="9"/>
      <c r="C130" s="9"/>
      <c r="D130" s="9"/>
      <c r="E130" s="9"/>
      <c r="F130" s="9"/>
      <c r="G130" s="9"/>
      <c r="H130" s="9"/>
      <c r="I130" s="9"/>
      <c r="J130" s="9"/>
      <c r="K130" s="9"/>
      <c r="L130" s="9"/>
      <c r="M130" s="9"/>
      <c r="N130" s="9"/>
      <c r="O130" s="9"/>
      <c r="P130" s="9"/>
    </row>
    <row r="131" spans="1:16" ht="15.75" thickBot="1" x14ac:dyDescent="0.3">
      <c r="A131" s="9"/>
      <c r="B131" s="9"/>
      <c r="C131" s="9"/>
      <c r="D131" s="9"/>
      <c r="E131" s="9"/>
      <c r="F131" s="9"/>
      <c r="G131" s="9"/>
      <c r="H131" s="9"/>
      <c r="I131" s="9"/>
      <c r="J131" s="9"/>
      <c r="K131" s="9"/>
      <c r="L131" s="9"/>
      <c r="M131" s="9"/>
      <c r="N131" s="9"/>
      <c r="O131" s="9"/>
      <c r="P131" s="9"/>
    </row>
    <row r="132" spans="1:16" ht="30" x14ac:dyDescent="0.25">
      <c r="A132" s="112" t="s">
        <v>33</v>
      </c>
      <c r="B132" s="112" t="s">
        <v>47</v>
      </c>
      <c r="C132" s="108" t="s">
        <v>48</v>
      </c>
      <c r="D132" s="112" t="s">
        <v>49</v>
      </c>
      <c r="E132" s="77" t="s">
        <v>54</v>
      </c>
      <c r="F132" s="82"/>
      <c r="G132" s="9"/>
      <c r="H132" s="9"/>
      <c r="I132" s="9"/>
      <c r="J132" s="9"/>
      <c r="K132" s="9"/>
      <c r="L132" s="9"/>
      <c r="M132" s="9"/>
      <c r="N132" s="9"/>
      <c r="O132" s="9"/>
      <c r="P132" s="9"/>
    </row>
    <row r="133" spans="1:16" ht="156" customHeight="1" x14ac:dyDescent="0.25">
      <c r="A133" s="470" t="s">
        <v>51</v>
      </c>
      <c r="B133" s="6" t="s">
        <v>89</v>
      </c>
      <c r="C133" s="193">
        <v>25</v>
      </c>
      <c r="D133" s="193"/>
      <c r="E133" s="471">
        <f>+D133+D134+D135</f>
        <v>0</v>
      </c>
      <c r="F133" s="83"/>
      <c r="G133" s="9"/>
      <c r="H133" s="9"/>
      <c r="I133" s="9"/>
      <c r="J133" s="9"/>
      <c r="K133" s="9"/>
      <c r="L133" s="9"/>
      <c r="M133" s="9"/>
      <c r="N133" s="9"/>
      <c r="O133" s="9"/>
      <c r="P133" s="9"/>
    </row>
    <row r="134" spans="1:16" ht="131.25" customHeight="1" x14ac:dyDescent="0.25">
      <c r="A134" s="470"/>
      <c r="B134" s="6" t="s">
        <v>90</v>
      </c>
      <c r="C134" s="197">
        <v>25</v>
      </c>
      <c r="D134" s="193"/>
      <c r="E134" s="472"/>
      <c r="F134" s="83"/>
      <c r="G134" s="9"/>
      <c r="H134" s="9"/>
      <c r="I134" s="9"/>
      <c r="J134" s="9"/>
      <c r="K134" s="9"/>
      <c r="L134" s="9"/>
      <c r="M134" s="9"/>
      <c r="N134" s="9"/>
      <c r="O134" s="9"/>
      <c r="P134" s="9"/>
    </row>
    <row r="135" spans="1:16" ht="127.5" customHeight="1" x14ac:dyDescent="0.25">
      <c r="A135" s="470"/>
      <c r="B135" s="6" t="s">
        <v>91</v>
      </c>
      <c r="C135" s="193">
        <v>10</v>
      </c>
      <c r="D135" s="193"/>
      <c r="E135" s="473"/>
      <c r="F135" s="83"/>
      <c r="G135" s="9"/>
      <c r="H135" s="9"/>
      <c r="I135" s="9"/>
      <c r="J135" s="9"/>
      <c r="K135" s="9"/>
      <c r="L135" s="9"/>
      <c r="M135" s="9"/>
      <c r="N135" s="9"/>
      <c r="O135" s="9"/>
      <c r="P135" s="9"/>
    </row>
    <row r="136" spans="1:16" x14ac:dyDescent="0.25">
      <c r="A136" s="9"/>
      <c r="C136" s="9"/>
      <c r="D136" s="9"/>
      <c r="E136" s="9"/>
      <c r="F136" s="9"/>
      <c r="G136" s="9"/>
      <c r="H136" s="9"/>
      <c r="I136" s="9"/>
      <c r="J136" s="9"/>
      <c r="K136" s="9"/>
      <c r="L136" s="9"/>
      <c r="M136" s="9"/>
      <c r="N136" s="9"/>
      <c r="O136" s="9"/>
      <c r="P136" s="9"/>
    </row>
    <row r="137" spans="1:16" x14ac:dyDescent="0.25">
      <c r="A137" s="9"/>
      <c r="B137" s="9"/>
      <c r="C137" s="9"/>
      <c r="D137" s="9"/>
      <c r="E137" s="9"/>
      <c r="F137" s="9"/>
      <c r="G137" s="9"/>
      <c r="H137" s="9"/>
      <c r="I137" s="9"/>
      <c r="J137" s="9"/>
      <c r="K137" s="9"/>
      <c r="L137" s="9"/>
      <c r="M137" s="9"/>
      <c r="N137" s="9"/>
      <c r="O137" s="9"/>
      <c r="P137" s="9"/>
    </row>
    <row r="138" spans="1:16" x14ac:dyDescent="0.25">
      <c r="A138" s="9"/>
      <c r="B138" s="9"/>
      <c r="C138" s="9"/>
      <c r="D138" s="9"/>
      <c r="E138" s="9"/>
      <c r="F138" s="9"/>
      <c r="G138" s="9"/>
      <c r="H138" s="9"/>
      <c r="I138" s="9"/>
      <c r="J138" s="9"/>
      <c r="K138" s="9"/>
      <c r="L138" s="9"/>
      <c r="M138" s="9"/>
      <c r="N138" s="9"/>
      <c r="O138" s="9"/>
      <c r="P138" s="9"/>
    </row>
    <row r="139" spans="1:16" x14ac:dyDescent="0.25">
      <c r="A139" s="110" t="s">
        <v>55</v>
      </c>
      <c r="B139" s="9"/>
      <c r="C139" s="9"/>
      <c r="D139" s="9"/>
      <c r="E139" s="9"/>
      <c r="F139" s="9"/>
      <c r="G139" s="9"/>
      <c r="H139" s="9"/>
      <c r="I139" s="9"/>
      <c r="J139" s="9"/>
      <c r="K139" s="9"/>
      <c r="L139" s="9"/>
      <c r="M139" s="9"/>
      <c r="N139" s="9"/>
      <c r="O139" s="9"/>
      <c r="P139" s="9"/>
    </row>
    <row r="140" spans="1:16" x14ac:dyDescent="0.25">
      <c r="A140" s="9"/>
      <c r="B140" s="9"/>
      <c r="C140" s="9"/>
      <c r="D140" s="9"/>
      <c r="E140" s="9"/>
      <c r="F140" s="9"/>
      <c r="G140" s="9"/>
      <c r="H140" s="9"/>
      <c r="I140" s="9"/>
      <c r="J140" s="9"/>
      <c r="K140" s="9"/>
      <c r="L140" s="9"/>
      <c r="M140" s="9"/>
      <c r="N140" s="9"/>
      <c r="O140" s="9"/>
      <c r="P140" s="9"/>
    </row>
    <row r="141" spans="1:16" x14ac:dyDescent="0.25">
      <c r="A141" s="9"/>
      <c r="B141" s="9"/>
      <c r="C141" s="9"/>
      <c r="D141" s="9"/>
      <c r="E141" s="9"/>
      <c r="F141" s="9"/>
      <c r="G141" s="9"/>
      <c r="H141" s="9"/>
      <c r="I141" s="9"/>
      <c r="J141" s="9"/>
      <c r="K141" s="9"/>
      <c r="L141" s="9"/>
      <c r="M141" s="9"/>
      <c r="N141" s="9"/>
      <c r="O141" s="9"/>
      <c r="P141" s="9"/>
    </row>
    <row r="142" spans="1:16" x14ac:dyDescent="0.25">
      <c r="A142" s="113" t="s">
        <v>33</v>
      </c>
      <c r="B142" s="113" t="s">
        <v>56</v>
      </c>
      <c r="C142" s="112" t="s">
        <v>49</v>
      </c>
      <c r="D142" s="112" t="s">
        <v>16</v>
      </c>
      <c r="E142" s="9"/>
      <c r="F142" s="9"/>
      <c r="G142" s="9"/>
      <c r="H142" s="9"/>
      <c r="I142" s="9"/>
      <c r="J142" s="9"/>
      <c r="K142" s="9"/>
      <c r="L142" s="9"/>
      <c r="M142" s="9"/>
      <c r="N142" s="9"/>
      <c r="O142" s="9"/>
      <c r="P142" s="9"/>
    </row>
    <row r="143" spans="1:16" ht="151.5" customHeight="1" x14ac:dyDescent="0.25">
      <c r="A143" s="93" t="s">
        <v>57</v>
      </c>
      <c r="B143" s="94">
        <v>40</v>
      </c>
      <c r="C143" s="193"/>
      <c r="D143" s="446">
        <f>+C143+C144</f>
        <v>0</v>
      </c>
      <c r="E143" s="9"/>
      <c r="F143" s="9"/>
      <c r="G143" s="9"/>
      <c r="H143" s="9"/>
      <c r="I143" s="9"/>
      <c r="J143" s="9"/>
      <c r="K143" s="9"/>
      <c r="L143" s="9"/>
      <c r="M143" s="9"/>
      <c r="N143" s="9"/>
      <c r="O143" s="9"/>
      <c r="P143" s="9"/>
    </row>
    <row r="144" spans="1:16" ht="111.75" customHeight="1" x14ac:dyDescent="0.25">
      <c r="A144" s="93" t="s">
        <v>58</v>
      </c>
      <c r="B144" s="94">
        <v>60</v>
      </c>
      <c r="C144" s="193"/>
      <c r="D144" s="447"/>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9"/>
      <c r="B146" s="9"/>
      <c r="C146" s="9"/>
      <c r="D146" s="9"/>
      <c r="E146" s="9"/>
      <c r="F146" s="9"/>
      <c r="G146" s="9"/>
      <c r="H146" s="9"/>
      <c r="I146" s="9"/>
      <c r="J146" s="9"/>
      <c r="K146" s="9"/>
      <c r="L146" s="9"/>
      <c r="M146" s="9"/>
      <c r="N146" s="9"/>
      <c r="O146" s="9"/>
      <c r="P146" s="9"/>
    </row>
    <row r="147" spans="1:16" x14ac:dyDescent="0.25">
      <c r="A147" s="9"/>
      <c r="B147" s="9"/>
      <c r="C147" s="9"/>
      <c r="D147" s="9"/>
      <c r="E147" s="9"/>
      <c r="F147" s="9"/>
      <c r="G147" s="9"/>
      <c r="H147" s="9"/>
      <c r="I147" s="9"/>
      <c r="J147" s="9"/>
      <c r="K147" s="9"/>
      <c r="L147" s="9"/>
      <c r="M147" s="9"/>
      <c r="N147" s="9"/>
      <c r="O147" s="9"/>
      <c r="P147" s="9"/>
    </row>
    <row r="148" spans="1:16" x14ac:dyDescent="0.25">
      <c r="A148" s="9"/>
      <c r="B148" s="9"/>
      <c r="C148" s="9"/>
      <c r="D148" s="9"/>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sheetData>
  <mergeCells count="43">
    <mergeCell ref="O128:P128"/>
    <mergeCell ref="A133:A135"/>
    <mergeCell ref="E133:E135"/>
    <mergeCell ref="D143:D144"/>
    <mergeCell ref="A100:M100"/>
    <mergeCell ref="D118:D120"/>
    <mergeCell ref="A123:M123"/>
    <mergeCell ref="I125:K125"/>
    <mergeCell ref="O125:P125"/>
    <mergeCell ref="O126:P126"/>
    <mergeCell ref="A97:O97"/>
    <mergeCell ref="N71:O71"/>
    <mergeCell ref="N72:O72"/>
    <mergeCell ref="N73:O73"/>
    <mergeCell ref="N74:O74"/>
    <mergeCell ref="A80:M80"/>
    <mergeCell ref="I85:K85"/>
    <mergeCell ref="O85:P85"/>
    <mergeCell ref="O86:P86"/>
    <mergeCell ref="O87:P87"/>
    <mergeCell ref="A90:M90"/>
    <mergeCell ref="C93:D93"/>
    <mergeCell ref="C94:D94"/>
    <mergeCell ref="N70:O70"/>
    <mergeCell ref="B9:D9"/>
    <mergeCell ref="A13:B20"/>
    <mergeCell ref="A21:B21"/>
    <mergeCell ref="D39:D40"/>
    <mergeCell ref="L44:M44"/>
    <mergeCell ref="A58:A59"/>
    <mergeCell ref="B58:B59"/>
    <mergeCell ref="C58:D58"/>
    <mergeCell ref="B62:M62"/>
    <mergeCell ref="A64:M64"/>
    <mergeCell ref="N67:O67"/>
    <mergeCell ref="N68:O68"/>
    <mergeCell ref="N69:O69"/>
    <mergeCell ref="B8:M8"/>
    <mergeCell ref="A1:O1"/>
    <mergeCell ref="A3:O3"/>
    <mergeCell ref="B5:M5"/>
    <mergeCell ref="B6:M6"/>
    <mergeCell ref="B7:M7"/>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1"/>
  <sheetViews>
    <sheetView topLeftCell="A139" workbookViewId="0">
      <selection activeCell="B71" sqref="B71"/>
    </sheetView>
  </sheetViews>
  <sheetFormatPr baseColWidth="10" defaultRowHeight="15" x14ac:dyDescent="0.25"/>
  <cols>
    <col min="1" max="1" width="54.140625" style="92" customWidth="1"/>
    <col min="2" max="2" width="22.7109375" style="92" customWidth="1"/>
    <col min="3" max="3" width="27.7109375" style="92" customWidth="1"/>
    <col min="4" max="4" width="26.85546875" style="92" customWidth="1"/>
    <col min="5" max="5" width="15.42578125" style="92" customWidth="1"/>
    <col min="6" max="6" width="14" style="92" customWidth="1"/>
    <col min="7" max="7" width="13.28515625" style="92" customWidth="1"/>
    <col min="8" max="13" width="11.42578125" style="92"/>
    <col min="14" max="14" width="12.5703125" style="92" bestFit="1" customWidth="1"/>
    <col min="15"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313</v>
      </c>
      <c r="C5" s="439"/>
      <c r="D5" s="439"/>
      <c r="E5" s="439"/>
      <c r="F5" s="439"/>
      <c r="G5" s="439"/>
      <c r="H5" s="439"/>
      <c r="I5" s="439"/>
      <c r="J5" s="439"/>
      <c r="K5" s="439"/>
      <c r="L5" s="439"/>
      <c r="M5" s="440"/>
      <c r="N5" s="9"/>
      <c r="O5" s="9"/>
      <c r="P5" s="9"/>
    </row>
    <row r="6" spans="1:16" ht="16.5" thickBot="1" x14ac:dyDescent="0.3">
      <c r="A6" s="12" t="s">
        <v>5</v>
      </c>
      <c r="B6" s="439"/>
      <c r="C6" s="439"/>
      <c r="D6" s="439"/>
      <c r="E6" s="439"/>
      <c r="F6" s="439"/>
      <c r="G6" s="439"/>
      <c r="H6" s="439"/>
      <c r="I6" s="439"/>
      <c r="J6" s="439"/>
      <c r="K6" s="439"/>
      <c r="L6" s="439"/>
      <c r="M6" s="440"/>
      <c r="N6" s="9"/>
      <c r="O6" s="9"/>
      <c r="P6" s="9"/>
    </row>
    <row r="7" spans="1:16" ht="16.5" thickBot="1" x14ac:dyDescent="0.3">
      <c r="A7" s="12" t="s">
        <v>6</v>
      </c>
      <c r="B7" s="439"/>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v>22</v>
      </c>
      <c r="C9" s="441"/>
      <c r="D9" s="442"/>
      <c r="E9" s="34"/>
      <c r="F9" s="34"/>
      <c r="G9" s="34"/>
      <c r="H9" s="34"/>
      <c r="I9" s="34"/>
      <c r="J9" s="34"/>
      <c r="K9" s="34"/>
      <c r="L9" s="34"/>
      <c r="M9" s="35"/>
      <c r="N9" s="9"/>
      <c r="O9" s="9"/>
      <c r="P9" s="9"/>
    </row>
    <row r="10" spans="1:16" ht="16.5" thickBot="1" x14ac:dyDescent="0.3">
      <c r="A10" s="14" t="s">
        <v>9</v>
      </c>
      <c r="B10" s="15">
        <v>41979</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22</v>
      </c>
      <c r="D14" s="36">
        <v>1282604040</v>
      </c>
      <c r="E14" s="241">
        <v>450</v>
      </c>
      <c r="F14" s="81"/>
      <c r="G14" s="9"/>
      <c r="H14" s="39"/>
      <c r="I14" s="39"/>
      <c r="J14" s="39"/>
      <c r="K14" s="39"/>
      <c r="L14" s="39"/>
      <c r="M14" s="96"/>
      <c r="N14" s="9"/>
      <c r="O14" s="9"/>
      <c r="P14" s="9"/>
    </row>
    <row r="15" spans="1:16" x14ac:dyDescent="0.25">
      <c r="A15" s="443"/>
      <c r="B15" s="443"/>
      <c r="C15" s="198"/>
      <c r="D15" s="36"/>
      <c r="E15" s="241"/>
      <c r="F15" s="81"/>
      <c r="G15" s="9"/>
      <c r="H15" s="39"/>
      <c r="I15" s="39"/>
      <c r="J15" s="39"/>
      <c r="K15" s="39"/>
      <c r="L15" s="39"/>
      <c r="M15" s="96"/>
      <c r="N15" s="9"/>
      <c r="O15" s="9"/>
      <c r="P15" s="9"/>
    </row>
    <row r="16" spans="1:16" x14ac:dyDescent="0.25">
      <c r="A16" s="443"/>
      <c r="B16" s="443"/>
      <c r="C16" s="198"/>
      <c r="D16" s="36"/>
      <c r="E16" s="241"/>
      <c r="F16" s="81"/>
      <c r="G16" s="9"/>
      <c r="H16" s="39"/>
      <c r="I16" s="39"/>
      <c r="J16" s="39"/>
      <c r="K16" s="39"/>
      <c r="L16" s="39"/>
      <c r="M16" s="96"/>
      <c r="N16" s="9"/>
      <c r="O16" s="9"/>
      <c r="P16" s="9"/>
    </row>
    <row r="17" spans="1:16" x14ac:dyDescent="0.25">
      <c r="A17" s="443"/>
      <c r="B17" s="443"/>
      <c r="C17" s="198"/>
      <c r="D17" s="37"/>
      <c r="E17" s="241"/>
      <c r="F17" s="81"/>
      <c r="G17" s="22"/>
      <c r="H17" s="39"/>
      <c r="I17" s="39"/>
      <c r="J17" s="39"/>
      <c r="K17" s="39"/>
      <c r="L17" s="39"/>
      <c r="M17" s="20"/>
      <c r="N17" s="9"/>
      <c r="O17" s="9"/>
      <c r="P17" s="9"/>
    </row>
    <row r="18" spans="1:16" x14ac:dyDescent="0.25">
      <c r="A18" s="443"/>
      <c r="B18" s="443"/>
      <c r="C18" s="198"/>
      <c r="D18" s="37"/>
      <c r="E18" s="36"/>
      <c r="F18" s="81"/>
      <c r="G18" s="22"/>
      <c r="H18" s="41"/>
      <c r="I18" s="41"/>
      <c r="J18" s="41"/>
      <c r="K18" s="41"/>
      <c r="L18" s="41"/>
      <c r="M18" s="20"/>
      <c r="N18" s="9"/>
      <c r="O18" s="9"/>
      <c r="P18" s="9"/>
    </row>
    <row r="19" spans="1:16" x14ac:dyDescent="0.25">
      <c r="A19" s="443"/>
      <c r="B19" s="443"/>
      <c r="C19" s="198"/>
      <c r="D19" s="37"/>
      <c r="E19" s="36"/>
      <c r="F19" s="81"/>
      <c r="G19" s="22"/>
      <c r="H19" s="95"/>
      <c r="I19" s="95"/>
      <c r="J19" s="95"/>
      <c r="K19" s="95"/>
      <c r="L19" s="95"/>
      <c r="M19" s="20"/>
      <c r="N19" s="9"/>
      <c r="O19" s="9"/>
      <c r="P19" s="9"/>
    </row>
    <row r="20" spans="1:16" x14ac:dyDescent="0.25">
      <c r="A20" s="443"/>
      <c r="B20" s="443"/>
      <c r="C20" s="198"/>
      <c r="D20" s="37"/>
      <c r="E20" s="36"/>
      <c r="F20" s="81"/>
      <c r="G20" s="22"/>
      <c r="H20" s="95"/>
      <c r="I20" s="95"/>
      <c r="J20" s="95"/>
      <c r="K20" s="95"/>
      <c r="L20" s="95"/>
      <c r="M20" s="20"/>
      <c r="N20" s="9"/>
      <c r="O20" s="9"/>
      <c r="P20" s="9"/>
    </row>
    <row r="21" spans="1:16" x14ac:dyDescent="0.25">
      <c r="A21" s="444" t="s">
        <v>14</v>
      </c>
      <c r="B21" s="445"/>
      <c r="C21" s="198"/>
      <c r="D21" s="64">
        <f>SUM(D14:D20)</f>
        <v>1282604040</v>
      </c>
      <c r="E21" s="241">
        <f>SUM(E14:E20)</f>
        <v>450</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360</v>
      </c>
      <c r="C23" s="42"/>
      <c r="D23" s="45">
        <f>D21</f>
        <v>1282604040</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t="s">
        <v>110</v>
      </c>
      <c r="H29" s="95"/>
      <c r="I29" s="95"/>
      <c r="J29" s="95"/>
      <c r="K29" s="95"/>
      <c r="L29" s="95"/>
      <c r="M29" s="96"/>
      <c r="N29" s="9"/>
      <c r="O29" s="9"/>
      <c r="P29" s="9"/>
    </row>
    <row r="30" spans="1:16" x14ac:dyDescent="0.25">
      <c r="A30" s="109" t="s">
        <v>98</v>
      </c>
      <c r="B30" s="193"/>
      <c r="C30" s="193"/>
      <c r="H30" s="95"/>
      <c r="I30" s="95"/>
      <c r="J30" s="95"/>
      <c r="K30" s="95"/>
      <c r="L30" s="95"/>
      <c r="M30" s="96"/>
      <c r="N30" s="9"/>
      <c r="O30" s="9"/>
      <c r="P30" s="9"/>
    </row>
    <row r="31" spans="1:16" x14ac:dyDescent="0.25">
      <c r="A31" s="109" t="s">
        <v>99</v>
      </c>
      <c r="B31" s="193"/>
      <c r="C31" s="193"/>
      <c r="H31" s="95"/>
      <c r="I31" s="95"/>
      <c r="J31" s="95"/>
      <c r="K31" s="95"/>
      <c r="L31" s="95"/>
      <c r="M31" s="96"/>
      <c r="N31" s="9"/>
      <c r="O31" s="9"/>
      <c r="P31" s="9"/>
    </row>
    <row r="32" spans="1:16" x14ac:dyDescent="0.25">
      <c r="A32" s="109" t="s">
        <v>100</v>
      </c>
      <c r="B32" s="242"/>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c r="D39" s="446">
        <f>+C39+C40</f>
        <v>0</v>
      </c>
      <c r="H39" s="95"/>
      <c r="I39" s="95"/>
      <c r="J39" s="95"/>
      <c r="K39" s="95"/>
      <c r="L39" s="95"/>
      <c r="M39" s="96"/>
      <c r="N39" s="9"/>
      <c r="O39" s="9"/>
      <c r="P39" s="9"/>
    </row>
    <row r="40" spans="1:16" ht="122.25" customHeight="1" x14ac:dyDescent="0.25">
      <c r="A40" s="93" t="s">
        <v>103</v>
      </c>
      <c r="B40" s="94">
        <v>60</v>
      </c>
      <c r="C40" s="193"/>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f>29/30</f>
        <v>0.96666666666666667</v>
      </c>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45" x14ac:dyDescent="0.25">
      <c r="A48" s="50" t="s">
        <v>1292</v>
      </c>
      <c r="B48" s="103" t="s">
        <v>1292</v>
      </c>
      <c r="C48" s="102" t="s">
        <v>189</v>
      </c>
      <c r="D48" s="97" t="s">
        <v>1371</v>
      </c>
      <c r="E48" s="98" t="s">
        <v>95</v>
      </c>
      <c r="F48" s="98"/>
      <c r="G48" s="105">
        <v>41275</v>
      </c>
      <c r="H48" s="105"/>
      <c r="I48" s="99" t="s">
        <v>96</v>
      </c>
      <c r="J48" s="155">
        <v>9.9600000000000009</v>
      </c>
      <c r="K48" s="155"/>
      <c r="L48" s="124">
        <v>143</v>
      </c>
      <c r="M48" s="90"/>
      <c r="N48" s="27">
        <f>633577946+744497898+799028803</f>
        <v>2177104647</v>
      </c>
      <c r="O48" s="27"/>
      <c r="P48" s="116"/>
    </row>
    <row r="49" spans="1:17" ht="45" x14ac:dyDescent="0.25">
      <c r="A49" s="50" t="s">
        <v>1292</v>
      </c>
      <c r="B49" s="103" t="s">
        <v>1292</v>
      </c>
      <c r="C49" s="102" t="s">
        <v>260</v>
      </c>
      <c r="D49" s="155" t="s">
        <v>1372</v>
      </c>
      <c r="E49" s="98" t="s">
        <v>95</v>
      </c>
      <c r="F49" s="98"/>
      <c r="G49" s="105">
        <v>41064</v>
      </c>
      <c r="H49" s="105">
        <v>41157</v>
      </c>
      <c r="I49" s="99" t="s">
        <v>96</v>
      </c>
      <c r="J49" s="155"/>
      <c r="K49" s="155">
        <v>2.06</v>
      </c>
      <c r="L49" s="124">
        <v>60</v>
      </c>
      <c r="M49" s="90"/>
      <c r="N49" s="27">
        <v>33726280</v>
      </c>
      <c r="O49" s="27"/>
      <c r="P49" s="116"/>
      <c r="Q49" s="92" t="s">
        <v>1373</v>
      </c>
    </row>
    <row r="50" spans="1:17" ht="45" x14ac:dyDescent="0.25">
      <c r="A50" s="50" t="s">
        <v>1292</v>
      </c>
      <c r="B50" s="103" t="s">
        <v>1292</v>
      </c>
      <c r="C50" s="102" t="s">
        <v>260</v>
      </c>
      <c r="D50" s="97" t="s">
        <v>1374</v>
      </c>
      <c r="E50" s="98" t="s">
        <v>95</v>
      </c>
      <c r="F50" s="98"/>
      <c r="G50" s="105">
        <v>41086</v>
      </c>
      <c r="H50" s="105">
        <v>41153</v>
      </c>
      <c r="I50" s="99" t="s">
        <v>96</v>
      </c>
      <c r="J50" s="155"/>
      <c r="K50" s="155">
        <v>2.16</v>
      </c>
      <c r="L50" s="124">
        <v>100</v>
      </c>
      <c r="M50" s="90"/>
      <c r="N50" s="27">
        <v>37741314</v>
      </c>
      <c r="O50" s="27"/>
      <c r="P50" s="116"/>
    </row>
    <row r="51" spans="1:17" x14ac:dyDescent="0.25">
      <c r="A51" s="50"/>
      <c r="B51" s="103"/>
      <c r="C51" s="102"/>
      <c r="D51" s="97"/>
      <c r="E51" s="98"/>
      <c r="F51" s="98"/>
      <c r="G51" s="105"/>
      <c r="H51" s="105"/>
      <c r="I51" s="99"/>
      <c r="J51" s="155"/>
      <c r="K51" s="155"/>
      <c r="L51" s="124"/>
      <c r="M51" s="90"/>
      <c r="N51" s="27"/>
      <c r="O51" s="27"/>
      <c r="P51" s="116"/>
    </row>
    <row r="52" spans="1:17" x14ac:dyDescent="0.25">
      <c r="A52" s="50"/>
      <c r="B52" s="103"/>
      <c r="C52" s="102"/>
      <c r="D52" s="97"/>
      <c r="E52" s="98"/>
      <c r="F52" s="98"/>
      <c r="G52" s="105"/>
      <c r="H52" s="105"/>
      <c r="I52" s="99"/>
      <c r="J52" s="155"/>
      <c r="K52" s="155"/>
      <c r="L52" s="124"/>
      <c r="M52" s="90"/>
      <c r="N52" s="27"/>
      <c r="O52" s="27"/>
      <c r="P52" s="116"/>
    </row>
    <row r="53" spans="1:17" x14ac:dyDescent="0.25">
      <c r="A53" s="245"/>
      <c r="B53" s="103"/>
      <c r="C53" s="102"/>
      <c r="D53" s="97"/>
      <c r="E53" s="98"/>
      <c r="F53" s="98"/>
      <c r="G53" s="105"/>
      <c r="H53" s="105"/>
      <c r="I53" s="99"/>
      <c r="J53" s="90"/>
      <c r="K53" s="155"/>
      <c r="L53" s="124"/>
      <c r="M53" s="90"/>
      <c r="N53" s="27"/>
      <c r="O53" s="27"/>
      <c r="P53" s="116"/>
    </row>
    <row r="54" spans="1:17" x14ac:dyDescent="0.25">
      <c r="A54" s="50"/>
      <c r="B54" s="103"/>
      <c r="C54" s="102"/>
      <c r="D54" s="97"/>
      <c r="E54" s="98"/>
      <c r="F54" s="98"/>
      <c r="G54" s="105"/>
      <c r="H54" s="99"/>
      <c r="I54" s="99"/>
      <c r="J54" s="99"/>
      <c r="K54" s="99"/>
      <c r="L54" s="90"/>
      <c r="M54" s="90"/>
      <c r="N54" s="27"/>
      <c r="O54" s="27"/>
      <c r="P54" s="116"/>
    </row>
    <row r="55" spans="1:17" x14ac:dyDescent="0.25">
      <c r="A55" s="102"/>
      <c r="B55" s="103"/>
      <c r="C55" s="102"/>
      <c r="D55" s="97"/>
      <c r="E55" s="98"/>
      <c r="F55" s="98"/>
      <c r="G55" s="98"/>
      <c r="H55" s="99"/>
      <c r="I55" s="99"/>
      <c r="J55" s="99"/>
      <c r="K55" s="99"/>
      <c r="L55" s="90"/>
      <c r="M55" s="90"/>
      <c r="N55" s="27"/>
      <c r="O55" s="27"/>
      <c r="P55" s="116"/>
    </row>
    <row r="56" spans="1:17" x14ac:dyDescent="0.25">
      <c r="A56" s="50" t="s">
        <v>16</v>
      </c>
      <c r="B56" s="103"/>
      <c r="C56" s="102"/>
      <c r="D56" s="97"/>
      <c r="E56" s="98"/>
      <c r="F56" s="98"/>
      <c r="G56" s="98"/>
      <c r="H56" s="99"/>
      <c r="I56" s="99"/>
      <c r="J56" s="104">
        <f t="shared" ref="J56:M56" si="0">SUM(J48:J55)</f>
        <v>9.9600000000000009</v>
      </c>
      <c r="K56" s="104">
        <f t="shared" si="0"/>
        <v>4.2200000000000006</v>
      </c>
      <c r="L56" s="114">
        <f t="shared" si="0"/>
        <v>303</v>
      </c>
      <c r="M56" s="104">
        <f t="shared" si="0"/>
        <v>0</v>
      </c>
      <c r="N56" s="27"/>
      <c r="O56" s="27"/>
      <c r="P56" s="117"/>
    </row>
    <row r="57" spans="1:17" x14ac:dyDescent="0.25">
      <c r="A57" s="30"/>
      <c r="B57" s="30"/>
      <c r="C57" s="30"/>
      <c r="D57" s="31"/>
      <c r="E57" s="30"/>
      <c r="F57" s="30"/>
      <c r="G57" s="30"/>
      <c r="H57" s="30"/>
      <c r="I57" s="30"/>
      <c r="J57" s="30"/>
      <c r="K57" s="30"/>
      <c r="L57" s="30"/>
      <c r="M57" s="30"/>
      <c r="N57" s="30"/>
      <c r="O57" s="30"/>
      <c r="P57" s="30"/>
    </row>
    <row r="58" spans="1:17" x14ac:dyDescent="0.25">
      <c r="A58" s="434" t="s">
        <v>28</v>
      </c>
      <c r="B58" s="434" t="s">
        <v>27</v>
      </c>
      <c r="C58" s="436" t="s">
        <v>34</v>
      </c>
      <c r="D58" s="436"/>
      <c r="E58" s="30"/>
      <c r="F58" s="30"/>
      <c r="G58" s="30"/>
      <c r="H58" s="30"/>
      <c r="I58" s="30"/>
      <c r="J58" s="30"/>
      <c r="K58" s="30"/>
      <c r="L58" s="30"/>
      <c r="M58" s="30"/>
      <c r="N58" s="30"/>
      <c r="O58" s="30"/>
      <c r="P58" s="30"/>
    </row>
    <row r="59" spans="1:17" x14ac:dyDescent="0.25">
      <c r="A59" s="435"/>
      <c r="B59" s="435"/>
      <c r="C59" s="199" t="s">
        <v>23</v>
      </c>
      <c r="D59" s="62" t="s">
        <v>24</v>
      </c>
      <c r="E59" s="30"/>
      <c r="F59" s="30"/>
      <c r="G59" s="30"/>
      <c r="H59" s="30"/>
      <c r="I59" s="30"/>
      <c r="J59" s="30"/>
      <c r="K59" s="30"/>
      <c r="L59" s="30"/>
      <c r="M59" s="30"/>
      <c r="N59" s="30"/>
      <c r="O59" s="30"/>
      <c r="P59" s="30"/>
    </row>
    <row r="60" spans="1:17" ht="18.75" x14ac:dyDescent="0.25">
      <c r="A60" s="59" t="s">
        <v>21</v>
      </c>
      <c r="B60" s="60">
        <f>+J56</f>
        <v>9.9600000000000009</v>
      </c>
      <c r="C60" s="200"/>
      <c r="D60" s="200" t="s">
        <v>165</v>
      </c>
      <c r="E60" s="32"/>
      <c r="F60" s="32"/>
      <c r="G60" s="32"/>
      <c r="H60" s="32"/>
      <c r="I60" s="32"/>
      <c r="J60" s="32"/>
      <c r="K60" s="32"/>
      <c r="L60" s="32"/>
      <c r="M60" s="30"/>
      <c r="N60" s="30"/>
      <c r="O60" s="30"/>
      <c r="P60" s="30"/>
    </row>
    <row r="61" spans="1:17" x14ac:dyDescent="0.25">
      <c r="A61" s="59" t="s">
        <v>25</v>
      </c>
      <c r="B61" s="60">
        <f>+L56</f>
        <v>303</v>
      </c>
      <c r="C61" s="200"/>
      <c r="D61" s="200" t="s">
        <v>165</v>
      </c>
      <c r="E61" s="30"/>
      <c r="F61" s="30"/>
      <c r="G61" s="30"/>
      <c r="H61" s="30"/>
      <c r="I61" s="30"/>
      <c r="J61" s="30"/>
      <c r="K61" s="30"/>
      <c r="L61" s="30"/>
      <c r="M61" s="30"/>
      <c r="N61" s="30"/>
      <c r="O61" s="30"/>
      <c r="P61" s="30"/>
    </row>
    <row r="62" spans="1:17" x14ac:dyDescent="0.25">
      <c r="A62" s="33"/>
      <c r="B62" s="455"/>
      <c r="C62" s="455"/>
      <c r="D62" s="455"/>
      <c r="E62" s="455"/>
      <c r="F62" s="455"/>
      <c r="G62" s="455"/>
      <c r="H62" s="455"/>
      <c r="I62" s="455"/>
      <c r="J62" s="455"/>
      <c r="K62" s="455"/>
      <c r="L62" s="455"/>
      <c r="M62" s="455"/>
      <c r="N62" s="30"/>
      <c r="O62" s="30"/>
      <c r="P62" s="30"/>
    </row>
    <row r="63" spans="1:17" ht="15.75" thickBot="1" x14ac:dyDescent="0.3">
      <c r="A63" s="9"/>
      <c r="B63" s="9"/>
      <c r="C63" s="9"/>
      <c r="D63" s="9"/>
      <c r="E63" s="9"/>
      <c r="F63" s="9"/>
      <c r="G63" s="9"/>
      <c r="H63" s="9"/>
      <c r="I63" s="9"/>
      <c r="J63" s="9"/>
      <c r="K63" s="9"/>
      <c r="L63" s="9"/>
      <c r="M63" s="9"/>
      <c r="N63" s="9"/>
      <c r="O63" s="9"/>
      <c r="P63" s="9"/>
    </row>
    <row r="64" spans="1:17"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x14ac:dyDescent="0.25">
      <c r="A68" s="243" t="s">
        <v>713</v>
      </c>
      <c r="B68" s="273" t="s">
        <v>114</v>
      </c>
      <c r="C68" s="144"/>
      <c r="D68" s="4">
        <v>295</v>
      </c>
      <c r="E68" s="201"/>
      <c r="F68" s="4"/>
      <c r="G68" s="4"/>
      <c r="H68" s="4"/>
      <c r="I68" s="4"/>
      <c r="J68" s="193"/>
      <c r="K68" s="193"/>
      <c r="L68" s="193"/>
      <c r="M68" s="193"/>
      <c r="N68" s="457"/>
      <c r="O68" s="458"/>
      <c r="P68" s="193"/>
    </row>
    <row r="69" spans="1:16" x14ac:dyDescent="0.25">
      <c r="A69" s="3" t="s">
        <v>746</v>
      </c>
      <c r="B69" s="191" t="s">
        <v>114</v>
      </c>
      <c r="C69" s="5"/>
      <c r="D69" s="4">
        <v>155</v>
      </c>
      <c r="E69" s="4"/>
      <c r="F69" s="4"/>
      <c r="G69" s="4"/>
      <c r="H69" s="85"/>
      <c r="I69" s="85"/>
      <c r="J69" s="109"/>
      <c r="K69" s="109"/>
      <c r="L69" s="109"/>
      <c r="M69" s="109"/>
      <c r="N69" s="457"/>
      <c r="O69" s="458"/>
      <c r="P69" s="109"/>
    </row>
    <row r="70" spans="1:16" x14ac:dyDescent="0.25">
      <c r="A70" s="3"/>
      <c r="B70" s="3"/>
      <c r="C70" s="5"/>
      <c r="D70" s="5"/>
      <c r="E70" s="4"/>
      <c r="F70" s="4"/>
      <c r="G70" s="4"/>
      <c r="H70" s="85"/>
      <c r="I70" s="85"/>
      <c r="J70" s="109"/>
      <c r="K70" s="109"/>
      <c r="L70" s="109"/>
      <c r="M70" s="109"/>
      <c r="N70" s="457"/>
      <c r="O70" s="458"/>
      <c r="P70" s="109"/>
    </row>
    <row r="71" spans="1:16" x14ac:dyDescent="0.25">
      <c r="A71" s="3"/>
      <c r="B71" s="3"/>
      <c r="C71" s="5"/>
      <c r="D71" s="5"/>
      <c r="E71" s="4"/>
      <c r="F71" s="4"/>
      <c r="G71" s="4"/>
      <c r="H71" s="85"/>
      <c r="I71" s="85"/>
      <c r="J71" s="109"/>
      <c r="K71" s="109"/>
      <c r="L71" s="109"/>
      <c r="M71" s="109"/>
      <c r="N71" s="457"/>
      <c r="O71" s="458"/>
      <c r="P71" s="109"/>
    </row>
    <row r="72" spans="1:16" x14ac:dyDescent="0.25">
      <c r="A72" s="3"/>
      <c r="B72" s="3"/>
      <c r="C72" s="5"/>
      <c r="D72" s="5"/>
      <c r="E72" s="4"/>
      <c r="F72" s="4"/>
      <c r="G72" s="4"/>
      <c r="H72" s="85"/>
      <c r="I72" s="85"/>
      <c r="J72" s="109"/>
      <c r="K72" s="109"/>
      <c r="L72" s="109"/>
      <c r="M72" s="109"/>
      <c r="N72" s="457"/>
      <c r="O72" s="458"/>
      <c r="P72" s="109"/>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60" x14ac:dyDescent="0.25">
      <c r="A86" s="190" t="s">
        <v>160</v>
      </c>
      <c r="B86" s="190"/>
      <c r="C86" s="3"/>
      <c r="D86" s="3"/>
      <c r="E86" s="3"/>
      <c r="F86" s="3"/>
      <c r="G86" s="3"/>
      <c r="H86" s="5"/>
      <c r="I86" s="1" t="s">
        <v>482</v>
      </c>
      <c r="J86" s="86" t="s">
        <v>527</v>
      </c>
      <c r="K86" s="85" t="s">
        <v>528</v>
      </c>
      <c r="L86" s="109"/>
      <c r="M86" s="109"/>
      <c r="N86" s="109"/>
      <c r="O86" s="463"/>
      <c r="P86" s="463"/>
    </row>
    <row r="87" spans="1:16" x14ac:dyDescent="0.25">
      <c r="A87" s="190" t="s">
        <v>220</v>
      </c>
      <c r="B87" s="190"/>
      <c r="C87" s="3"/>
      <c r="D87" s="3"/>
      <c r="E87" s="3"/>
      <c r="F87" s="3"/>
      <c r="G87" s="3"/>
      <c r="H87" s="5"/>
      <c r="I87" s="1"/>
      <c r="J87" s="85"/>
      <c r="K87" s="85"/>
      <c r="L87" s="109"/>
      <c r="M87" s="109"/>
      <c r="N87" s="109"/>
      <c r="O87" s="463"/>
      <c r="P87" s="463"/>
    </row>
    <row r="88" spans="1:16" x14ac:dyDescent="0.25">
      <c r="A88" s="9"/>
      <c r="B88" s="9"/>
      <c r="C88" s="9"/>
      <c r="D88" s="9"/>
      <c r="E88" s="9"/>
      <c r="F88" s="9"/>
      <c r="G88" s="9"/>
      <c r="H88" s="9"/>
      <c r="I88" s="9"/>
      <c r="J88" s="9"/>
      <c r="K88" s="9"/>
      <c r="L88" s="9"/>
      <c r="M88" s="9"/>
      <c r="N88" s="9"/>
      <c r="O88" s="9"/>
      <c r="P88" s="9"/>
    </row>
    <row r="89" spans="1:16" ht="15.75" thickBot="1" x14ac:dyDescent="0.3">
      <c r="A89" s="9"/>
      <c r="B89" s="9"/>
      <c r="C89" s="9"/>
      <c r="D89" s="9"/>
      <c r="E89" s="9"/>
      <c r="F89" s="9"/>
      <c r="G89" s="9"/>
      <c r="H89" s="9"/>
      <c r="I89" s="9"/>
      <c r="J89" s="9"/>
      <c r="K89" s="9"/>
      <c r="L89" s="9"/>
      <c r="M89" s="9"/>
      <c r="N89" s="9"/>
      <c r="O89" s="9"/>
      <c r="P89" s="9"/>
    </row>
    <row r="90" spans="1:16" ht="27" thickBot="1" x14ac:dyDescent="0.3">
      <c r="A90" s="449" t="s">
        <v>44</v>
      </c>
      <c r="B90" s="450"/>
      <c r="C90" s="450"/>
      <c r="D90" s="450"/>
      <c r="E90" s="450"/>
      <c r="F90" s="450"/>
      <c r="G90" s="450"/>
      <c r="H90" s="450"/>
      <c r="I90" s="450"/>
      <c r="J90" s="450"/>
      <c r="K90" s="450"/>
      <c r="L90" s="450"/>
      <c r="M90" s="451"/>
      <c r="N90" s="9"/>
      <c r="O90" s="9"/>
      <c r="P90" s="9"/>
    </row>
    <row r="91" spans="1:16" x14ac:dyDescent="0.25">
      <c r="A91" s="9"/>
      <c r="B91" s="9"/>
      <c r="C91" s="9"/>
      <c r="D91" s="9"/>
      <c r="E91" s="9"/>
      <c r="F91" s="9"/>
      <c r="G91" s="9"/>
      <c r="H91" s="9"/>
      <c r="I91" s="9"/>
      <c r="J91" s="9"/>
      <c r="K91" s="9"/>
      <c r="L91" s="9"/>
      <c r="M91" s="9"/>
      <c r="N91" s="9"/>
      <c r="O91" s="9"/>
      <c r="P91" s="9"/>
    </row>
    <row r="92" spans="1:16" x14ac:dyDescent="0.25">
      <c r="A92" s="9"/>
      <c r="B92" s="9"/>
      <c r="C92" s="9"/>
      <c r="D92" s="9"/>
      <c r="E92" s="9"/>
      <c r="F92" s="9"/>
      <c r="G92" s="9"/>
      <c r="H92" s="9"/>
      <c r="I92" s="9"/>
      <c r="J92" s="9"/>
      <c r="K92" s="9"/>
      <c r="L92" s="9"/>
      <c r="M92" s="9"/>
      <c r="N92" s="9"/>
      <c r="O92" s="9"/>
      <c r="P92" s="9"/>
    </row>
    <row r="93" spans="1:16" ht="30" x14ac:dyDescent="0.25">
      <c r="A93" s="68" t="s">
        <v>33</v>
      </c>
      <c r="B93" s="68" t="s">
        <v>45</v>
      </c>
      <c r="C93" s="452" t="s">
        <v>3</v>
      </c>
      <c r="D93" s="454"/>
      <c r="E93" s="9"/>
      <c r="F93" s="9"/>
      <c r="G93" s="9"/>
      <c r="H93" s="9"/>
      <c r="I93" s="9"/>
      <c r="J93" s="9"/>
      <c r="K93" s="9"/>
      <c r="L93" s="9"/>
      <c r="M93" s="9"/>
      <c r="N93" s="9"/>
      <c r="O93" s="9"/>
      <c r="P93" s="9"/>
    </row>
    <row r="94" spans="1:16" ht="30" x14ac:dyDescent="0.25">
      <c r="A94" s="69" t="s">
        <v>85</v>
      </c>
      <c r="B94" s="109"/>
      <c r="C94" s="463"/>
      <c r="D94" s="463"/>
      <c r="E94" s="9"/>
      <c r="F94" s="9"/>
      <c r="G94" s="9"/>
      <c r="H94" s="9"/>
      <c r="I94" s="9"/>
      <c r="J94" s="9"/>
      <c r="K94" s="9"/>
      <c r="L94" s="9"/>
      <c r="M94" s="9"/>
      <c r="N94" s="9"/>
      <c r="O94" s="9"/>
      <c r="P94" s="9"/>
    </row>
    <row r="95" spans="1:16" x14ac:dyDescent="0.25">
      <c r="A95" s="9"/>
      <c r="B95" s="9"/>
      <c r="C95" s="9"/>
      <c r="D95" s="9"/>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ht="26.25" x14ac:dyDescent="0.25">
      <c r="A97" s="437" t="s">
        <v>62</v>
      </c>
      <c r="B97" s="438"/>
      <c r="C97" s="438"/>
      <c r="D97" s="438"/>
      <c r="E97" s="438"/>
      <c r="F97" s="438"/>
      <c r="G97" s="438"/>
      <c r="H97" s="438"/>
      <c r="I97" s="438"/>
      <c r="J97" s="438"/>
      <c r="K97" s="438"/>
      <c r="L97" s="438"/>
      <c r="M97" s="438"/>
      <c r="N97" s="438"/>
      <c r="O97" s="438"/>
      <c r="P97" s="9"/>
    </row>
    <row r="98" spans="1:16" x14ac:dyDescent="0.25">
      <c r="A98" s="9"/>
      <c r="B98" s="9"/>
      <c r="C98" s="9"/>
      <c r="D98" s="9"/>
      <c r="E98" s="9"/>
      <c r="F98" s="9"/>
      <c r="G98" s="9"/>
      <c r="H98" s="9"/>
      <c r="I98" s="9"/>
      <c r="J98" s="9"/>
      <c r="K98" s="9"/>
      <c r="L98" s="9"/>
      <c r="M98" s="9"/>
      <c r="N98" s="9"/>
      <c r="O98" s="9"/>
      <c r="P98" s="9"/>
    </row>
    <row r="99" spans="1:16" ht="15.75" thickBot="1" x14ac:dyDescent="0.3">
      <c r="A99" s="9"/>
      <c r="B99" s="9"/>
      <c r="C99" s="9"/>
      <c r="D99" s="9"/>
      <c r="E99" s="9"/>
      <c r="F99" s="9"/>
      <c r="G99" s="9"/>
      <c r="H99" s="9"/>
      <c r="I99" s="9"/>
      <c r="J99" s="9"/>
      <c r="K99" s="9"/>
      <c r="L99" s="9"/>
      <c r="M99" s="9"/>
      <c r="N99" s="9"/>
      <c r="O99" s="9"/>
      <c r="P99" s="9"/>
    </row>
    <row r="100" spans="1:16" ht="27" thickBot="1" x14ac:dyDescent="0.3">
      <c r="A100" s="449" t="s">
        <v>52</v>
      </c>
      <c r="B100" s="450"/>
      <c r="C100" s="450"/>
      <c r="D100" s="450"/>
      <c r="E100" s="450"/>
      <c r="F100" s="450"/>
      <c r="G100" s="450"/>
      <c r="H100" s="450"/>
      <c r="I100" s="450"/>
      <c r="J100" s="450"/>
      <c r="K100" s="450"/>
      <c r="L100" s="450"/>
      <c r="M100" s="451"/>
      <c r="N100" s="9"/>
      <c r="O100" s="9"/>
      <c r="P100" s="9"/>
    </row>
    <row r="101" spans="1:16" x14ac:dyDescent="0.25">
      <c r="A101" s="9"/>
      <c r="B101" s="9"/>
      <c r="C101" s="9"/>
      <c r="D101" s="9"/>
      <c r="E101" s="9"/>
      <c r="F101" s="9"/>
      <c r="G101" s="9"/>
      <c r="H101" s="9"/>
      <c r="I101" s="9"/>
      <c r="J101" s="9"/>
      <c r="K101" s="9"/>
      <c r="L101" s="9"/>
      <c r="M101" s="9"/>
      <c r="N101" s="9"/>
      <c r="O101" s="9"/>
      <c r="P101" s="9"/>
    </row>
    <row r="102" spans="1:16" ht="15.75" thickBot="1" x14ac:dyDescent="0.3">
      <c r="A102" s="9"/>
      <c r="B102" s="9"/>
      <c r="C102" s="9"/>
      <c r="D102" s="9"/>
      <c r="E102" s="9"/>
      <c r="F102" s="9"/>
      <c r="G102" s="9"/>
      <c r="H102" s="9"/>
      <c r="I102" s="9"/>
      <c r="J102" s="9"/>
      <c r="K102" s="9"/>
      <c r="L102" s="65"/>
      <c r="M102" s="65"/>
      <c r="N102" s="9"/>
      <c r="O102" s="9"/>
      <c r="P102" s="9"/>
    </row>
    <row r="103" spans="1:16" ht="90" x14ac:dyDescent="0.25">
      <c r="A103" s="106" t="s">
        <v>104</v>
      </c>
      <c r="B103" s="106" t="s">
        <v>105</v>
      </c>
      <c r="C103" s="106" t="s">
        <v>106</v>
      </c>
      <c r="D103" s="106" t="s">
        <v>43</v>
      </c>
      <c r="E103" s="106" t="s">
        <v>22</v>
      </c>
      <c r="F103" s="106" t="s">
        <v>65</v>
      </c>
      <c r="G103" s="106" t="s">
        <v>17</v>
      </c>
      <c r="H103" s="106" t="s">
        <v>10</v>
      </c>
      <c r="I103" s="106" t="s">
        <v>31</v>
      </c>
      <c r="J103" s="106" t="s">
        <v>59</v>
      </c>
      <c r="K103" s="106" t="s">
        <v>20</v>
      </c>
      <c r="L103" s="91" t="s">
        <v>26</v>
      </c>
      <c r="M103" s="106" t="s">
        <v>107</v>
      </c>
      <c r="N103" s="106" t="s">
        <v>36</v>
      </c>
      <c r="O103" s="107" t="s">
        <v>11</v>
      </c>
      <c r="P103" s="107" t="s">
        <v>19</v>
      </c>
    </row>
    <row r="104" spans="1:16" x14ac:dyDescent="0.25">
      <c r="A104" s="50"/>
      <c r="B104" s="103"/>
      <c r="C104" s="102"/>
      <c r="D104" s="97"/>
      <c r="E104" s="98"/>
      <c r="F104" s="98"/>
      <c r="G104" s="105"/>
      <c r="H104" s="105"/>
      <c r="I104" s="99"/>
      <c r="J104" s="155"/>
      <c r="K104" s="155"/>
      <c r="L104" s="124"/>
      <c r="M104" s="90"/>
      <c r="N104" s="27"/>
      <c r="O104" s="27"/>
      <c r="P104" s="116"/>
    </row>
    <row r="105" spans="1:16" x14ac:dyDescent="0.25">
      <c r="A105" s="50"/>
      <c r="B105" s="98"/>
      <c r="C105" s="102"/>
      <c r="D105" s="97"/>
      <c r="E105" s="98"/>
      <c r="F105" s="98"/>
      <c r="G105" s="105"/>
      <c r="H105" s="105"/>
      <c r="I105" s="99"/>
      <c r="J105" s="90"/>
      <c r="K105" s="155"/>
      <c r="L105" s="124"/>
      <c r="M105" s="90"/>
      <c r="N105" s="27"/>
      <c r="O105" s="27"/>
      <c r="P105" s="116"/>
    </row>
    <row r="106" spans="1:16" x14ac:dyDescent="0.25">
      <c r="A106" s="50"/>
      <c r="B106" s="98"/>
      <c r="C106" s="102"/>
      <c r="D106" s="97"/>
      <c r="E106" s="98"/>
      <c r="F106" s="98"/>
      <c r="G106" s="105"/>
      <c r="H106" s="105"/>
      <c r="I106" s="99"/>
      <c r="J106" s="90"/>
      <c r="K106" s="99"/>
      <c r="L106" s="124"/>
      <c r="M106" s="90"/>
      <c r="N106" s="27"/>
      <c r="O106" s="27"/>
      <c r="P106" s="116"/>
    </row>
    <row r="107" spans="1:16" x14ac:dyDescent="0.25">
      <c r="A107" s="102"/>
      <c r="B107" s="103"/>
      <c r="C107" s="102"/>
      <c r="D107" s="97"/>
      <c r="E107" s="98"/>
      <c r="F107" s="98"/>
      <c r="G107" s="98"/>
      <c r="H107" s="99"/>
      <c r="I107" s="99"/>
      <c r="J107" s="99"/>
      <c r="K107" s="99"/>
      <c r="L107" s="90"/>
      <c r="M107" s="90"/>
      <c r="N107" s="27"/>
      <c r="O107" s="27"/>
      <c r="P107" s="116"/>
    </row>
    <row r="108" spans="1:16" x14ac:dyDescent="0.25">
      <c r="A108" s="102"/>
      <c r="B108" s="103"/>
      <c r="C108" s="102"/>
      <c r="D108" s="97"/>
      <c r="E108" s="98"/>
      <c r="F108" s="98"/>
      <c r="G108" s="98"/>
      <c r="H108" s="99"/>
      <c r="I108" s="99"/>
      <c r="J108" s="99"/>
      <c r="K108" s="99"/>
      <c r="L108" s="90"/>
      <c r="M108" s="90"/>
      <c r="N108" s="27"/>
      <c r="O108" s="27"/>
      <c r="P108" s="116"/>
    </row>
    <row r="109" spans="1:16" x14ac:dyDescent="0.25">
      <c r="A109" s="102"/>
      <c r="B109" s="103"/>
      <c r="C109" s="102"/>
      <c r="D109" s="97"/>
      <c r="E109" s="98"/>
      <c r="F109" s="98"/>
      <c r="G109" s="98"/>
      <c r="H109" s="99"/>
      <c r="I109" s="99"/>
      <c r="J109" s="99"/>
      <c r="K109" s="99"/>
      <c r="L109" s="90"/>
      <c r="M109" s="90"/>
      <c r="N109" s="27"/>
      <c r="O109" s="27"/>
      <c r="P109" s="116"/>
    </row>
    <row r="110" spans="1:16" x14ac:dyDescent="0.25">
      <c r="A110" s="102"/>
      <c r="B110" s="103"/>
      <c r="C110" s="102"/>
      <c r="D110" s="97"/>
      <c r="E110" s="98"/>
      <c r="F110" s="98"/>
      <c r="G110" s="98"/>
      <c r="H110" s="99"/>
      <c r="I110" s="99"/>
      <c r="J110" s="99"/>
      <c r="K110" s="99"/>
      <c r="L110" s="90"/>
      <c r="M110" s="90"/>
      <c r="N110" s="27"/>
      <c r="O110" s="27"/>
      <c r="P110" s="116"/>
    </row>
    <row r="111" spans="1:16" x14ac:dyDescent="0.25">
      <c r="A111" s="102"/>
      <c r="B111" s="103"/>
      <c r="C111" s="102"/>
      <c r="D111" s="97"/>
      <c r="E111" s="98"/>
      <c r="F111" s="98"/>
      <c r="G111" s="98"/>
      <c r="H111" s="99"/>
      <c r="I111" s="99"/>
      <c r="J111" s="99"/>
      <c r="K111" s="99"/>
      <c r="L111" s="90"/>
      <c r="M111" s="90"/>
      <c r="N111" s="27"/>
      <c r="O111" s="27"/>
      <c r="P111" s="116"/>
    </row>
    <row r="112" spans="1:16" x14ac:dyDescent="0.25">
      <c r="A112" s="50" t="s">
        <v>16</v>
      </c>
      <c r="B112" s="103"/>
      <c r="C112" s="102"/>
      <c r="D112" s="97"/>
      <c r="E112" s="98"/>
      <c r="F112" s="98"/>
      <c r="G112" s="98"/>
      <c r="H112" s="99"/>
      <c r="I112" s="99"/>
      <c r="J112" s="104">
        <f t="shared" ref="J112:M112" si="1">SUM(J104:J111)</f>
        <v>0</v>
      </c>
      <c r="K112" s="104">
        <f t="shared" si="1"/>
        <v>0</v>
      </c>
      <c r="L112" s="114">
        <f t="shared" si="1"/>
        <v>0</v>
      </c>
      <c r="M112" s="104">
        <f t="shared" si="1"/>
        <v>0</v>
      </c>
      <c r="N112" s="27"/>
      <c r="O112" s="27"/>
      <c r="P112" s="117"/>
    </row>
    <row r="113" spans="1:16" x14ac:dyDescent="0.25">
      <c r="A113" s="30"/>
      <c r="B113" s="30"/>
      <c r="C113" s="30"/>
      <c r="D113" s="31"/>
      <c r="E113" s="30"/>
      <c r="F113" s="30"/>
      <c r="G113" s="30"/>
      <c r="H113" s="30"/>
      <c r="I113" s="30"/>
      <c r="J113" s="30"/>
      <c r="K113" s="30"/>
      <c r="L113" s="30"/>
      <c r="M113" s="30"/>
      <c r="N113" s="30"/>
      <c r="O113" s="30"/>
      <c r="P113" s="9"/>
    </row>
    <row r="114" spans="1:16" ht="18.75" x14ac:dyDescent="0.25">
      <c r="A114" s="59" t="s">
        <v>32</v>
      </c>
      <c r="B114" s="73">
        <f>+J112</f>
        <v>0</v>
      </c>
      <c r="C114" s="9"/>
      <c r="D114" s="9"/>
      <c r="E114" s="9"/>
      <c r="F114" s="9"/>
      <c r="G114" s="32"/>
      <c r="H114" s="32"/>
      <c r="I114" s="32"/>
      <c r="J114" s="32"/>
      <c r="K114" s="32"/>
      <c r="L114" s="32"/>
      <c r="M114" s="30"/>
      <c r="N114" s="30"/>
      <c r="O114" s="30"/>
      <c r="P114" s="9"/>
    </row>
    <row r="115" spans="1:16" x14ac:dyDescent="0.25">
      <c r="A115" s="9"/>
      <c r="B115" s="9"/>
      <c r="C115" s="9"/>
      <c r="D115" s="9"/>
      <c r="E115" s="9"/>
      <c r="F115" s="9"/>
      <c r="G115" s="9"/>
      <c r="H115" s="9"/>
      <c r="I115" s="9"/>
      <c r="J115" s="9"/>
      <c r="K115" s="9"/>
      <c r="L115" s="9"/>
      <c r="M115" s="9"/>
      <c r="N115" s="9"/>
      <c r="O115" s="9"/>
      <c r="P115" s="9"/>
    </row>
    <row r="116" spans="1:16" ht="15.75" thickBot="1" x14ac:dyDescent="0.3">
      <c r="A116" s="9"/>
      <c r="B116" s="9"/>
      <c r="C116" s="9"/>
      <c r="D116" s="9"/>
      <c r="E116" s="9"/>
      <c r="F116" s="9"/>
      <c r="G116" s="9"/>
      <c r="H116" s="9"/>
      <c r="I116" s="9"/>
      <c r="J116" s="9"/>
      <c r="K116" s="9"/>
      <c r="L116" s="9"/>
      <c r="M116" s="9"/>
      <c r="N116" s="9"/>
      <c r="O116" s="9"/>
      <c r="P116" s="9"/>
    </row>
    <row r="117" spans="1:16" ht="30.75" thickBot="1" x14ac:dyDescent="0.3">
      <c r="A117" s="76" t="s">
        <v>47</v>
      </c>
      <c r="B117" s="77" t="s">
        <v>48</v>
      </c>
      <c r="C117" s="76" t="s">
        <v>49</v>
      </c>
      <c r="D117" s="77" t="s">
        <v>53</v>
      </c>
      <c r="E117" s="9"/>
      <c r="F117" s="9"/>
      <c r="G117" s="9"/>
      <c r="H117" s="9"/>
      <c r="I117" s="9"/>
      <c r="J117" s="9"/>
      <c r="K117" s="9"/>
      <c r="L117" s="9"/>
      <c r="M117" s="9"/>
      <c r="N117" s="9"/>
      <c r="O117" s="9"/>
      <c r="P117" s="9"/>
    </row>
    <row r="118" spans="1:16" x14ac:dyDescent="0.25">
      <c r="A118" s="67" t="s">
        <v>86</v>
      </c>
      <c r="B118" s="70">
        <v>20</v>
      </c>
      <c r="C118" s="70"/>
      <c r="D118" s="467">
        <f>+C118+C119+C120</f>
        <v>0</v>
      </c>
      <c r="E118" s="9"/>
      <c r="F118" s="9"/>
      <c r="G118" s="9"/>
      <c r="H118" s="9"/>
      <c r="I118" s="9"/>
      <c r="J118" s="9"/>
      <c r="K118" s="9"/>
      <c r="L118" s="9"/>
      <c r="M118" s="9"/>
      <c r="N118" s="9"/>
      <c r="O118" s="9"/>
      <c r="P118" s="9"/>
    </row>
    <row r="119" spans="1:16" x14ac:dyDescent="0.25">
      <c r="A119" s="67" t="s">
        <v>87</v>
      </c>
      <c r="B119" s="200">
        <v>30</v>
      </c>
      <c r="C119" s="193"/>
      <c r="D119" s="468"/>
      <c r="E119" s="9"/>
      <c r="F119" s="9"/>
      <c r="G119" s="9"/>
      <c r="H119" s="9"/>
      <c r="I119" s="9"/>
      <c r="J119" s="9"/>
      <c r="K119" s="9"/>
      <c r="L119" s="9"/>
      <c r="M119" s="9"/>
      <c r="N119" s="9"/>
      <c r="O119" s="9"/>
      <c r="P119" s="9"/>
    </row>
    <row r="120" spans="1:16" ht="15.75" thickBot="1" x14ac:dyDescent="0.3">
      <c r="A120" s="67" t="s">
        <v>88</v>
      </c>
      <c r="B120" s="72">
        <v>40</v>
      </c>
      <c r="C120" s="72"/>
      <c r="D120" s="469"/>
      <c r="E120" s="9"/>
      <c r="F120" s="9"/>
      <c r="G120" s="9"/>
      <c r="H120" s="9"/>
      <c r="I120" s="9"/>
      <c r="J120" s="9"/>
      <c r="K120" s="9"/>
      <c r="L120" s="9"/>
      <c r="M120" s="9"/>
      <c r="N120" s="9"/>
      <c r="O120" s="9"/>
      <c r="P120" s="9"/>
    </row>
    <row r="121" spans="1:16" x14ac:dyDescent="0.25">
      <c r="A121" s="9"/>
      <c r="B121" s="9"/>
      <c r="C121" s="9"/>
      <c r="D121" s="9"/>
      <c r="E121" s="9"/>
      <c r="F121" s="9"/>
      <c r="G121" s="9"/>
      <c r="H121" s="9"/>
      <c r="I121" s="9"/>
      <c r="J121" s="9"/>
      <c r="K121" s="9"/>
      <c r="L121" s="9"/>
      <c r="M121" s="9"/>
      <c r="N121" s="9"/>
      <c r="O121" s="9"/>
      <c r="P121" s="9"/>
    </row>
    <row r="122" spans="1:16" ht="15.75" thickBot="1" x14ac:dyDescent="0.3">
      <c r="A122" s="9"/>
      <c r="B122" s="9"/>
      <c r="C122" s="9"/>
      <c r="D122" s="9"/>
      <c r="E122" s="9"/>
      <c r="F122" s="9"/>
      <c r="G122" s="9"/>
      <c r="H122" s="9"/>
      <c r="I122" s="9"/>
      <c r="J122" s="9"/>
      <c r="K122" s="9"/>
      <c r="L122" s="9"/>
      <c r="M122" s="9"/>
      <c r="N122" s="9"/>
      <c r="O122" s="9"/>
      <c r="P122" s="9"/>
    </row>
    <row r="123" spans="1:16" ht="27" thickBot="1" x14ac:dyDescent="0.3">
      <c r="A123" s="449" t="s">
        <v>50</v>
      </c>
      <c r="B123" s="450"/>
      <c r="C123" s="450"/>
      <c r="D123" s="450"/>
      <c r="E123" s="450"/>
      <c r="F123" s="450"/>
      <c r="G123" s="450"/>
      <c r="H123" s="450"/>
      <c r="I123" s="450"/>
      <c r="J123" s="450"/>
      <c r="K123" s="450"/>
      <c r="L123" s="450"/>
      <c r="M123" s="451"/>
      <c r="N123" s="9"/>
      <c r="O123" s="9"/>
      <c r="P123" s="9"/>
    </row>
    <row r="124" spans="1:16" x14ac:dyDescent="0.25">
      <c r="A124" s="9"/>
      <c r="B124" s="9"/>
      <c r="C124" s="9"/>
      <c r="D124" s="9"/>
      <c r="E124" s="9"/>
      <c r="F124" s="9"/>
      <c r="G124" s="9"/>
      <c r="H124" s="9"/>
      <c r="I124" s="9"/>
      <c r="J124" s="9"/>
      <c r="K124" s="9"/>
      <c r="L124" s="9"/>
      <c r="M124" s="9"/>
      <c r="N124" s="9"/>
      <c r="O124" s="9"/>
      <c r="P124" s="9"/>
    </row>
    <row r="125" spans="1:16" ht="120" x14ac:dyDescent="0.25">
      <c r="A125" s="108" t="s">
        <v>0</v>
      </c>
      <c r="B125" s="108" t="s">
        <v>39</v>
      </c>
      <c r="C125" s="108" t="s">
        <v>40</v>
      </c>
      <c r="D125" s="108" t="s">
        <v>78</v>
      </c>
      <c r="E125" s="108" t="s">
        <v>80</v>
      </c>
      <c r="F125" s="108" t="s">
        <v>81</v>
      </c>
      <c r="G125" s="108" t="s">
        <v>82</v>
      </c>
      <c r="H125" s="108" t="s">
        <v>79</v>
      </c>
      <c r="I125" s="452" t="s">
        <v>83</v>
      </c>
      <c r="J125" s="453"/>
      <c r="K125" s="454"/>
      <c r="L125" s="108" t="s">
        <v>84</v>
      </c>
      <c r="M125" s="108" t="s">
        <v>41</v>
      </c>
      <c r="N125" s="108" t="s">
        <v>42</v>
      </c>
      <c r="O125" s="452" t="s">
        <v>3</v>
      </c>
      <c r="P125" s="454"/>
    </row>
    <row r="126" spans="1:16" ht="60" x14ac:dyDescent="0.25">
      <c r="A126" s="190" t="s">
        <v>510</v>
      </c>
      <c r="B126" s="190"/>
      <c r="C126" s="3"/>
      <c r="D126" s="3"/>
      <c r="E126" s="3"/>
      <c r="F126" s="3"/>
      <c r="G126" s="3"/>
      <c r="H126" s="5"/>
      <c r="I126" s="1" t="s">
        <v>482</v>
      </c>
      <c r="J126" s="86" t="s">
        <v>527</v>
      </c>
      <c r="K126" s="85" t="s">
        <v>528</v>
      </c>
      <c r="L126" s="109"/>
      <c r="M126" s="109"/>
      <c r="N126" s="109"/>
      <c r="O126" s="463"/>
      <c r="P126" s="463"/>
    </row>
    <row r="127" spans="1:16" ht="30" x14ac:dyDescent="0.25">
      <c r="A127" s="190" t="s">
        <v>92</v>
      </c>
      <c r="B127" s="190"/>
      <c r="C127" s="3"/>
      <c r="D127" s="3"/>
      <c r="E127" s="3"/>
      <c r="F127" s="3"/>
      <c r="G127" s="3"/>
      <c r="H127" s="5"/>
      <c r="I127" s="1"/>
      <c r="J127" s="86"/>
      <c r="K127" s="85"/>
      <c r="L127" s="109"/>
      <c r="M127" s="109"/>
      <c r="N127" s="109"/>
      <c r="O127" s="193"/>
      <c r="P127" s="193"/>
    </row>
    <row r="128" spans="1:16" ht="30" x14ac:dyDescent="0.25">
      <c r="A128" s="190" t="s">
        <v>93</v>
      </c>
      <c r="B128" s="190"/>
      <c r="C128" s="3"/>
      <c r="D128" s="3"/>
      <c r="E128" s="3"/>
      <c r="F128" s="3"/>
      <c r="G128" s="3"/>
      <c r="H128" s="5"/>
      <c r="I128" s="1"/>
      <c r="J128" s="85"/>
      <c r="K128" s="85"/>
      <c r="L128" s="109"/>
      <c r="M128" s="109"/>
      <c r="N128" s="109"/>
      <c r="O128" s="463"/>
      <c r="P128" s="463"/>
    </row>
    <row r="129" spans="1:16" x14ac:dyDescent="0.25">
      <c r="A129" s="9"/>
      <c r="B129" s="9"/>
      <c r="C129" s="9"/>
      <c r="D129" s="9"/>
      <c r="E129" s="9"/>
      <c r="F129" s="9"/>
      <c r="G129" s="9"/>
      <c r="H129" s="9"/>
      <c r="I129" s="9"/>
      <c r="J129" s="9"/>
      <c r="K129" s="9"/>
      <c r="L129" s="9"/>
      <c r="M129" s="9"/>
      <c r="N129" s="9"/>
      <c r="O129" s="9"/>
      <c r="P129" s="9"/>
    </row>
    <row r="130" spans="1:16" x14ac:dyDescent="0.25">
      <c r="A130" s="9"/>
      <c r="B130" s="9"/>
      <c r="C130" s="9"/>
      <c r="D130" s="9"/>
      <c r="E130" s="9"/>
      <c r="F130" s="9"/>
      <c r="G130" s="9"/>
      <c r="H130" s="9"/>
      <c r="I130" s="9"/>
      <c r="J130" s="9"/>
      <c r="K130" s="9"/>
      <c r="L130" s="9"/>
      <c r="M130" s="9"/>
      <c r="N130" s="9"/>
      <c r="O130" s="9"/>
      <c r="P130" s="9"/>
    </row>
    <row r="131" spans="1:16" ht="15.75" thickBot="1" x14ac:dyDescent="0.3">
      <c r="A131" s="9"/>
      <c r="B131" s="9"/>
      <c r="C131" s="9"/>
      <c r="D131" s="9"/>
      <c r="E131" s="9"/>
      <c r="F131" s="9"/>
      <c r="G131" s="9"/>
      <c r="H131" s="9"/>
      <c r="I131" s="9"/>
      <c r="J131" s="9"/>
      <c r="K131" s="9"/>
      <c r="L131" s="9"/>
      <c r="M131" s="9"/>
      <c r="N131" s="9"/>
      <c r="O131" s="9"/>
      <c r="P131" s="9"/>
    </row>
    <row r="132" spans="1:16" ht="30" x14ac:dyDescent="0.25">
      <c r="A132" s="112" t="s">
        <v>33</v>
      </c>
      <c r="B132" s="112" t="s">
        <v>47</v>
      </c>
      <c r="C132" s="108" t="s">
        <v>48</v>
      </c>
      <c r="D132" s="112" t="s">
        <v>49</v>
      </c>
      <c r="E132" s="77" t="s">
        <v>54</v>
      </c>
      <c r="F132" s="82"/>
      <c r="G132" s="9"/>
      <c r="H132" s="9"/>
      <c r="I132" s="9"/>
      <c r="J132" s="9"/>
      <c r="K132" s="9"/>
      <c r="L132" s="9"/>
      <c r="M132" s="9"/>
      <c r="N132" s="9"/>
      <c r="O132" s="9"/>
      <c r="P132" s="9"/>
    </row>
    <row r="133" spans="1:16" ht="156" customHeight="1" x14ac:dyDescent="0.25">
      <c r="A133" s="470" t="s">
        <v>51</v>
      </c>
      <c r="B133" s="6" t="s">
        <v>89</v>
      </c>
      <c r="C133" s="193">
        <v>25</v>
      </c>
      <c r="D133" s="193"/>
      <c r="E133" s="471">
        <f>+D133+D134+D135</f>
        <v>0</v>
      </c>
      <c r="F133" s="83"/>
      <c r="G133" s="9"/>
      <c r="H133" s="9"/>
      <c r="I133" s="9"/>
      <c r="J133" s="9"/>
      <c r="K133" s="9"/>
      <c r="L133" s="9"/>
      <c r="M133" s="9"/>
      <c r="N133" s="9"/>
      <c r="O133" s="9"/>
      <c r="P133" s="9"/>
    </row>
    <row r="134" spans="1:16" ht="131.25" customHeight="1" x14ac:dyDescent="0.25">
      <c r="A134" s="470"/>
      <c r="B134" s="6" t="s">
        <v>90</v>
      </c>
      <c r="C134" s="197">
        <v>25</v>
      </c>
      <c r="D134" s="193"/>
      <c r="E134" s="472"/>
      <c r="F134" s="83"/>
      <c r="G134" s="9"/>
      <c r="H134" s="9"/>
      <c r="I134" s="9"/>
      <c r="J134" s="9"/>
      <c r="K134" s="9"/>
      <c r="L134" s="9"/>
      <c r="M134" s="9"/>
      <c r="N134" s="9"/>
      <c r="O134" s="9"/>
      <c r="P134" s="9"/>
    </row>
    <row r="135" spans="1:16" ht="127.5" customHeight="1" x14ac:dyDescent="0.25">
      <c r="A135" s="470"/>
      <c r="B135" s="6" t="s">
        <v>91</v>
      </c>
      <c r="C135" s="193">
        <v>10</v>
      </c>
      <c r="D135" s="193"/>
      <c r="E135" s="473"/>
      <c r="F135" s="83"/>
      <c r="G135" s="9"/>
      <c r="H135" s="9"/>
      <c r="I135" s="9"/>
      <c r="J135" s="9"/>
      <c r="K135" s="9"/>
      <c r="L135" s="9"/>
      <c r="M135" s="9"/>
      <c r="N135" s="9"/>
      <c r="O135" s="9"/>
      <c r="P135" s="9"/>
    </row>
    <row r="136" spans="1:16" x14ac:dyDescent="0.25">
      <c r="A136" s="9"/>
      <c r="C136" s="9"/>
      <c r="D136" s="9"/>
      <c r="E136" s="9"/>
      <c r="F136" s="9"/>
      <c r="G136" s="9"/>
      <c r="H136" s="9"/>
      <c r="I136" s="9"/>
      <c r="J136" s="9"/>
      <c r="K136" s="9"/>
      <c r="L136" s="9"/>
      <c r="M136" s="9"/>
      <c r="N136" s="9"/>
      <c r="O136" s="9"/>
      <c r="P136" s="9"/>
    </row>
    <row r="137" spans="1:16" x14ac:dyDescent="0.25">
      <c r="A137" s="9"/>
      <c r="B137" s="9"/>
      <c r="C137" s="9"/>
      <c r="D137" s="9"/>
      <c r="E137" s="9"/>
      <c r="F137" s="9"/>
      <c r="G137" s="9"/>
      <c r="H137" s="9"/>
      <c r="I137" s="9"/>
      <c r="J137" s="9"/>
      <c r="K137" s="9"/>
      <c r="L137" s="9"/>
      <c r="M137" s="9"/>
      <c r="N137" s="9"/>
      <c r="O137" s="9"/>
      <c r="P137" s="9"/>
    </row>
    <row r="138" spans="1:16" x14ac:dyDescent="0.25">
      <c r="A138" s="9"/>
      <c r="B138" s="9"/>
      <c r="C138" s="9"/>
      <c r="D138" s="9"/>
      <c r="E138" s="9"/>
      <c r="F138" s="9"/>
      <c r="G138" s="9"/>
      <c r="H138" s="9"/>
      <c r="I138" s="9"/>
      <c r="J138" s="9"/>
      <c r="K138" s="9"/>
      <c r="L138" s="9"/>
      <c r="M138" s="9"/>
      <c r="N138" s="9"/>
      <c r="O138" s="9"/>
      <c r="P138" s="9"/>
    </row>
    <row r="139" spans="1:16" x14ac:dyDescent="0.25">
      <c r="A139" s="110" t="s">
        <v>55</v>
      </c>
      <c r="B139" s="9"/>
      <c r="C139" s="9"/>
      <c r="D139" s="9"/>
      <c r="E139" s="9"/>
      <c r="F139" s="9"/>
      <c r="G139" s="9"/>
      <c r="H139" s="9"/>
      <c r="I139" s="9"/>
      <c r="J139" s="9"/>
      <c r="K139" s="9"/>
      <c r="L139" s="9"/>
      <c r="M139" s="9"/>
      <c r="N139" s="9"/>
      <c r="O139" s="9"/>
      <c r="P139" s="9"/>
    </row>
    <row r="140" spans="1:16" x14ac:dyDescent="0.25">
      <c r="A140" s="9"/>
      <c r="B140" s="9"/>
      <c r="C140" s="9"/>
      <c r="D140" s="9"/>
      <c r="E140" s="9"/>
      <c r="F140" s="9"/>
      <c r="G140" s="9"/>
      <c r="H140" s="9"/>
      <c r="I140" s="9"/>
      <c r="J140" s="9"/>
      <c r="K140" s="9"/>
      <c r="L140" s="9"/>
      <c r="M140" s="9"/>
      <c r="N140" s="9"/>
      <c r="O140" s="9"/>
      <c r="P140" s="9"/>
    </row>
    <row r="141" spans="1:16" x14ac:dyDescent="0.25">
      <c r="A141" s="9"/>
      <c r="B141" s="9"/>
      <c r="C141" s="9"/>
      <c r="D141" s="9"/>
      <c r="E141" s="9"/>
      <c r="F141" s="9"/>
      <c r="G141" s="9"/>
      <c r="H141" s="9"/>
      <c r="I141" s="9"/>
      <c r="J141" s="9"/>
      <c r="K141" s="9"/>
      <c r="L141" s="9"/>
      <c r="M141" s="9"/>
      <c r="N141" s="9"/>
      <c r="O141" s="9"/>
      <c r="P141" s="9"/>
    </row>
    <row r="142" spans="1:16" x14ac:dyDescent="0.25">
      <c r="A142" s="113" t="s">
        <v>33</v>
      </c>
      <c r="B142" s="113" t="s">
        <v>56</v>
      </c>
      <c r="C142" s="112" t="s">
        <v>49</v>
      </c>
      <c r="D142" s="112" t="s">
        <v>16</v>
      </c>
      <c r="E142" s="9"/>
      <c r="F142" s="9"/>
      <c r="G142" s="9"/>
      <c r="H142" s="9"/>
      <c r="I142" s="9"/>
      <c r="J142" s="9"/>
      <c r="K142" s="9"/>
      <c r="L142" s="9"/>
      <c r="M142" s="9"/>
      <c r="N142" s="9"/>
      <c r="O142" s="9"/>
      <c r="P142" s="9"/>
    </row>
    <row r="143" spans="1:16" ht="151.5" customHeight="1" x14ac:dyDescent="0.25">
      <c r="A143" s="93" t="s">
        <v>57</v>
      </c>
      <c r="B143" s="94">
        <v>40</v>
      </c>
      <c r="C143" s="193"/>
      <c r="D143" s="446">
        <f>+C143+C144</f>
        <v>0</v>
      </c>
      <c r="E143" s="9"/>
      <c r="F143" s="9"/>
      <c r="G143" s="9"/>
      <c r="H143" s="9"/>
      <c r="I143" s="9"/>
      <c r="J143" s="9"/>
      <c r="K143" s="9"/>
      <c r="L143" s="9"/>
      <c r="M143" s="9"/>
      <c r="N143" s="9"/>
      <c r="O143" s="9"/>
      <c r="P143" s="9"/>
    </row>
    <row r="144" spans="1:16" ht="111.75" customHeight="1" x14ac:dyDescent="0.25">
      <c r="A144" s="93" t="s">
        <v>58</v>
      </c>
      <c r="B144" s="94">
        <v>60</v>
      </c>
      <c r="C144" s="193"/>
      <c r="D144" s="447"/>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9"/>
      <c r="B146" s="9"/>
      <c r="C146" s="9"/>
      <c r="D146" s="9"/>
      <c r="E146" s="9"/>
      <c r="F146" s="9"/>
      <c r="G146" s="9"/>
      <c r="H146" s="9"/>
      <c r="I146" s="9"/>
      <c r="J146" s="9"/>
      <c r="K146" s="9"/>
      <c r="L146" s="9"/>
      <c r="M146" s="9"/>
      <c r="N146" s="9"/>
      <c r="O146" s="9"/>
      <c r="P146" s="9"/>
    </row>
    <row r="147" spans="1:16" x14ac:dyDescent="0.25">
      <c r="A147" s="9"/>
      <c r="B147" s="9"/>
      <c r="C147" s="9"/>
      <c r="D147" s="9"/>
      <c r="E147" s="9"/>
      <c r="F147" s="9"/>
      <c r="G147" s="9"/>
      <c r="H147" s="9"/>
      <c r="I147" s="9"/>
      <c r="J147" s="9"/>
      <c r="K147" s="9"/>
      <c r="L147" s="9"/>
      <c r="M147" s="9"/>
      <c r="N147" s="9"/>
      <c r="O147" s="9"/>
      <c r="P147" s="9"/>
    </row>
    <row r="148" spans="1:16" x14ac:dyDescent="0.25">
      <c r="A148" s="9"/>
      <c r="B148" s="9"/>
      <c r="C148" s="9"/>
      <c r="D148" s="9"/>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sheetData>
  <mergeCells count="43">
    <mergeCell ref="O128:P128"/>
    <mergeCell ref="A133:A135"/>
    <mergeCell ref="E133:E135"/>
    <mergeCell ref="D143:D144"/>
    <mergeCell ref="A100:M100"/>
    <mergeCell ref="D118:D120"/>
    <mergeCell ref="A123:M123"/>
    <mergeCell ref="I125:K125"/>
    <mergeCell ref="O125:P125"/>
    <mergeCell ref="O126:P126"/>
    <mergeCell ref="A97:O97"/>
    <mergeCell ref="N71:O71"/>
    <mergeCell ref="N72:O72"/>
    <mergeCell ref="N73:O73"/>
    <mergeCell ref="N74:O74"/>
    <mergeCell ref="A80:M80"/>
    <mergeCell ref="I85:K85"/>
    <mergeCell ref="O85:P85"/>
    <mergeCell ref="O86:P86"/>
    <mergeCell ref="O87:P87"/>
    <mergeCell ref="A90:M90"/>
    <mergeCell ref="C93:D93"/>
    <mergeCell ref="C94:D94"/>
    <mergeCell ref="N70:O70"/>
    <mergeCell ref="B9:D9"/>
    <mergeCell ref="A13:B20"/>
    <mergeCell ref="A21:B21"/>
    <mergeCell ref="D39:D40"/>
    <mergeCell ref="L44:M44"/>
    <mergeCell ref="A58:A59"/>
    <mergeCell ref="B58:B59"/>
    <mergeCell ref="C58:D58"/>
    <mergeCell ref="B62:M62"/>
    <mergeCell ref="A64:M64"/>
    <mergeCell ref="N67:O67"/>
    <mergeCell ref="N68:O68"/>
    <mergeCell ref="N69:O69"/>
    <mergeCell ref="B8:M8"/>
    <mergeCell ref="A1:O1"/>
    <mergeCell ref="A3:O3"/>
    <mergeCell ref="B5:M5"/>
    <mergeCell ref="B6:M6"/>
    <mergeCell ref="B7:M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B91" zoomScale="80" zoomScaleNormal="80" workbookViewId="0">
      <selection activeCell="G118" sqref="G118"/>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7.7109375" style="9"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2001</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37</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37</v>
      </c>
      <c r="E15" s="36">
        <v>326488560</v>
      </c>
      <c r="F15" s="212">
        <v>120</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326488560</v>
      </c>
      <c r="F22" s="212">
        <f>SUM(F15:F21)</f>
        <v>120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96</v>
      </c>
      <c r="D24" s="42"/>
      <c r="E24" s="45">
        <f>E22</f>
        <v>326488560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v>0</v>
      </c>
      <c r="E40" s="446">
        <f>+D40+D41</f>
        <v>0</v>
      </c>
      <c r="F40" s="92"/>
      <c r="G40" s="92"/>
      <c r="H40" s="92"/>
      <c r="I40" s="95"/>
      <c r="J40" s="95"/>
      <c r="K40" s="95"/>
      <c r="L40" s="95"/>
      <c r="M40" s="95"/>
      <c r="N40" s="96"/>
    </row>
    <row r="41" spans="1:17" ht="42.75" x14ac:dyDescent="0.25">
      <c r="A41" s="87"/>
      <c r="B41" s="93" t="s">
        <v>103</v>
      </c>
      <c r="C41" s="94">
        <v>60</v>
      </c>
      <c r="D41" s="422">
        <f>+F144</f>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1</v>
      </c>
      <c r="B49" s="102" t="s">
        <v>2001</v>
      </c>
      <c r="C49" s="102" t="s">
        <v>2001</v>
      </c>
      <c r="D49" s="102" t="s">
        <v>189</v>
      </c>
      <c r="E49" s="124">
        <v>467</v>
      </c>
      <c r="F49" s="98" t="s">
        <v>95</v>
      </c>
      <c r="G49" s="115"/>
      <c r="H49" s="105">
        <v>41295</v>
      </c>
      <c r="I49" s="105">
        <v>41912</v>
      </c>
      <c r="J49" s="99" t="s">
        <v>96</v>
      </c>
      <c r="K49" s="157">
        <f>(I49-H49)/30</f>
        <v>20.566666666666666</v>
      </c>
      <c r="L49" s="99"/>
      <c r="M49" s="90">
        <v>120</v>
      </c>
      <c r="N49" s="90"/>
      <c r="O49" s="27"/>
      <c r="P49" s="27"/>
      <c r="Q49" s="116"/>
      <c r="R49" s="100"/>
      <c r="S49" s="100"/>
      <c r="T49" s="100"/>
      <c r="U49" s="100"/>
      <c r="V49" s="100"/>
      <c r="W49" s="100"/>
      <c r="X49" s="100"/>
      <c r="Y49" s="100"/>
      <c r="Z49" s="100"/>
    </row>
    <row r="50" spans="1:26" s="101" customFormat="1" x14ac:dyDescent="0.25">
      <c r="A50" s="47">
        <f>+A49+1</f>
        <v>2</v>
      </c>
      <c r="B50" s="102"/>
      <c r="C50" s="103"/>
      <c r="D50" s="102"/>
      <c r="E50" s="124"/>
      <c r="F50" s="98"/>
      <c r="G50" s="98"/>
      <c r="H50" s="105"/>
      <c r="I50" s="105"/>
      <c r="J50" s="99"/>
      <c r="K50" s="90"/>
      <c r="L50" s="99"/>
      <c r="M50" s="90"/>
      <c r="N50" s="90"/>
      <c r="O50" s="27"/>
      <c r="P50" s="27"/>
      <c r="Q50" s="116"/>
      <c r="R50" s="100"/>
      <c r="S50" s="100"/>
      <c r="T50" s="100"/>
      <c r="U50" s="100"/>
      <c r="V50" s="100"/>
      <c r="W50" s="100"/>
      <c r="X50" s="100"/>
      <c r="Y50" s="100"/>
      <c r="Z50" s="100"/>
    </row>
    <row r="51" spans="1:26" s="101" customFormat="1" x14ac:dyDescent="0.25">
      <c r="A51" s="47">
        <f t="shared" ref="A51:A56" si="0">+A50+1</f>
        <v>3</v>
      </c>
      <c r="B51" s="102"/>
      <c r="C51" s="103"/>
      <c r="D51" s="102"/>
      <c r="E51" s="124"/>
      <c r="F51" s="98"/>
      <c r="G51" s="98"/>
      <c r="H51" s="105"/>
      <c r="I51" s="105"/>
      <c r="J51" s="99"/>
      <c r="K51" s="90"/>
      <c r="L51" s="99"/>
      <c r="M51" s="90"/>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213"/>
      <c r="F52" s="98"/>
      <c r="G52" s="98"/>
      <c r="H52" s="105"/>
      <c r="I52" s="105"/>
      <c r="J52" s="99"/>
      <c r="K52" s="90"/>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8"/>
      <c r="H53" s="105"/>
      <c r="I53" s="105"/>
      <c r="J53" s="99"/>
      <c r="K53" s="90"/>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20.566666666666666</v>
      </c>
      <c r="L57" s="104">
        <f t="shared" si="1"/>
        <v>0</v>
      </c>
      <c r="M57" s="114">
        <f t="shared" si="1"/>
        <v>120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f>+K57</f>
        <v>20.566666666666666</v>
      </c>
      <c r="D61" s="58"/>
      <c r="E61" s="58" t="s">
        <v>110</v>
      </c>
      <c r="F61" s="32"/>
      <c r="G61" s="32"/>
      <c r="H61" s="32"/>
      <c r="I61" s="32"/>
      <c r="J61" s="32"/>
      <c r="K61" s="32"/>
      <c r="L61" s="32"/>
      <c r="M61" s="32"/>
    </row>
    <row r="62" spans="1:26" s="30" customFormat="1" ht="30" customHeight="1" x14ac:dyDescent="0.25">
      <c r="B62" s="59" t="s">
        <v>25</v>
      </c>
      <c r="C62" s="60">
        <f>+M57</f>
        <v>120</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t="s">
        <v>746</v>
      </c>
      <c r="C69" s="3" t="s">
        <v>114</v>
      </c>
      <c r="D69" s="86" t="s">
        <v>2304</v>
      </c>
      <c r="E69" s="5">
        <v>120</v>
      </c>
      <c r="F69" s="4" t="s">
        <v>96</v>
      </c>
      <c r="G69" s="4" t="s">
        <v>95</v>
      </c>
      <c r="H69" s="4" t="s">
        <v>96</v>
      </c>
      <c r="I69" s="85" t="s">
        <v>95</v>
      </c>
      <c r="J69" s="85" t="s">
        <v>95</v>
      </c>
      <c r="K69" s="109" t="s">
        <v>95</v>
      </c>
      <c r="L69" s="109" t="s">
        <v>95</v>
      </c>
      <c r="M69" s="109" t="s">
        <v>95</v>
      </c>
      <c r="N69" s="109" t="s">
        <v>95</v>
      </c>
      <c r="O69" s="457"/>
      <c r="P69" s="458"/>
      <c r="Q69" s="109"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t="s">
        <v>603</v>
      </c>
      <c r="D87" s="190" t="s">
        <v>2305</v>
      </c>
      <c r="E87" s="190">
        <v>32732055</v>
      </c>
      <c r="F87" s="228" t="s">
        <v>2306</v>
      </c>
      <c r="G87" s="190" t="s">
        <v>2307</v>
      </c>
      <c r="H87" s="219">
        <v>36763</v>
      </c>
      <c r="I87" s="86"/>
      <c r="J87" s="190" t="s">
        <v>2308</v>
      </c>
      <c r="K87" s="168" t="s">
        <v>2309</v>
      </c>
      <c r="L87" s="86" t="s">
        <v>2310</v>
      </c>
      <c r="M87" s="69" t="s">
        <v>95</v>
      </c>
      <c r="N87" s="69" t="s">
        <v>95</v>
      </c>
      <c r="O87" s="69" t="s">
        <v>95</v>
      </c>
      <c r="P87" s="460"/>
      <c r="Q87" s="460"/>
    </row>
    <row r="88" spans="2:17" ht="33.6" customHeight="1" x14ac:dyDescent="0.25">
      <c r="B88" s="190" t="s">
        <v>220</v>
      </c>
      <c r="C88" s="190" t="s">
        <v>603</v>
      </c>
      <c r="D88" s="190" t="s">
        <v>2311</v>
      </c>
      <c r="E88" s="190">
        <v>26812677</v>
      </c>
      <c r="F88" s="190" t="s">
        <v>323</v>
      </c>
      <c r="G88" s="190" t="s">
        <v>2312</v>
      </c>
      <c r="H88" s="219">
        <v>34481</v>
      </c>
      <c r="I88" s="86"/>
      <c r="J88" s="190" t="s">
        <v>2313</v>
      </c>
      <c r="K88" s="86" t="s">
        <v>2314</v>
      </c>
      <c r="L88" s="86" t="s">
        <v>2315</v>
      </c>
      <c r="M88" s="69" t="s">
        <v>95</v>
      </c>
      <c r="N88" s="69" t="s">
        <v>95</v>
      </c>
      <c r="O88" s="69" t="s">
        <v>95</v>
      </c>
      <c r="P88" s="460"/>
      <c r="Q88" s="460"/>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45" x14ac:dyDescent="0.25">
      <c r="A105" s="47">
        <v>1</v>
      </c>
      <c r="B105" s="102" t="s">
        <v>2001</v>
      </c>
      <c r="C105" s="102" t="s">
        <v>2001</v>
      </c>
      <c r="D105" s="102" t="s">
        <v>2316</v>
      </c>
      <c r="E105" s="155">
        <v>466</v>
      </c>
      <c r="F105" s="105" t="s">
        <v>95</v>
      </c>
      <c r="G105" s="115"/>
      <c r="H105" s="105">
        <v>41295</v>
      </c>
      <c r="I105" s="105">
        <v>41912</v>
      </c>
      <c r="J105" s="99" t="s">
        <v>96</v>
      </c>
      <c r="K105" s="155">
        <f>(I105-H105)/30</f>
        <v>20.566666666666666</v>
      </c>
      <c r="L105" s="99"/>
      <c r="M105" s="155">
        <v>120</v>
      </c>
      <c r="N105" s="90">
        <f>+M105*G105</f>
        <v>0</v>
      </c>
      <c r="O105" s="27"/>
      <c r="P105" s="27"/>
      <c r="Q105" s="116"/>
      <c r="R105" s="100"/>
      <c r="S105" s="100"/>
      <c r="T105" s="100"/>
      <c r="U105" s="100"/>
      <c r="V105" s="100"/>
      <c r="W105" s="100"/>
      <c r="X105" s="100"/>
      <c r="Y105" s="100"/>
      <c r="Z105" s="100"/>
    </row>
    <row r="106" spans="1:26" s="101" customFormat="1" x14ac:dyDescent="0.25">
      <c r="A106" s="47">
        <f>+A105+1</f>
        <v>2</v>
      </c>
      <c r="B106" s="102"/>
      <c r="C106" s="103"/>
      <c r="D106" s="102"/>
      <c r="E106" s="155"/>
      <c r="F106" s="98"/>
      <c r="G106" s="98"/>
      <c r="H106" s="105"/>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2" si="2">+A106+1</f>
        <v>3</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2"/>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2"/>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 t="shared" ref="K113:N113" si="3">SUM(K105:K112)</f>
        <v>20.566666666666666</v>
      </c>
      <c r="L113" s="104">
        <f t="shared" si="3"/>
        <v>0</v>
      </c>
      <c r="M113" s="114">
        <f t="shared" si="3"/>
        <v>120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20.566666666666666</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f>+D119+D120+D121</f>
        <v>40</v>
      </c>
    </row>
    <row r="120" spans="1:17" x14ac:dyDescent="0.25">
      <c r="B120" s="67" t="s">
        <v>87</v>
      </c>
      <c r="C120" s="430">
        <v>30</v>
      </c>
      <c r="D120" s="422"/>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t="s">
        <v>95</v>
      </c>
      <c r="D127" s="190" t="s">
        <v>2317</v>
      </c>
      <c r="E127" s="3">
        <v>32868088</v>
      </c>
      <c r="F127" s="190" t="s">
        <v>2318</v>
      </c>
      <c r="G127" s="190" t="s">
        <v>1084</v>
      </c>
      <c r="H127" s="125">
        <v>40998</v>
      </c>
      <c r="I127" s="5" t="s">
        <v>96</v>
      </c>
      <c r="J127" s="190" t="s">
        <v>2308</v>
      </c>
      <c r="K127" s="168" t="s">
        <v>2319</v>
      </c>
      <c r="L127" s="86" t="s">
        <v>2320</v>
      </c>
      <c r="M127" s="109" t="s">
        <v>95</v>
      </c>
      <c r="N127" s="109" t="s">
        <v>95</v>
      </c>
      <c r="O127" s="109" t="s">
        <v>95</v>
      </c>
      <c r="P127" s="463"/>
      <c r="Q127" s="463"/>
    </row>
    <row r="128" spans="1:17" ht="60.75" customHeight="1" x14ac:dyDescent="0.25">
      <c r="B128" s="190" t="s">
        <v>92</v>
      </c>
      <c r="C128" s="190" t="s">
        <v>95</v>
      </c>
      <c r="D128" s="190" t="s">
        <v>2321</v>
      </c>
      <c r="E128" s="3">
        <v>22581339</v>
      </c>
      <c r="F128" s="190" t="s">
        <v>290</v>
      </c>
      <c r="G128" s="190" t="s">
        <v>2322</v>
      </c>
      <c r="H128" s="125">
        <v>40893</v>
      </c>
      <c r="I128" s="5" t="s">
        <v>96</v>
      </c>
      <c r="J128" s="190" t="s">
        <v>2308</v>
      </c>
      <c r="K128" s="168" t="s">
        <v>2323</v>
      </c>
      <c r="L128" s="86" t="s">
        <v>2324</v>
      </c>
      <c r="M128" s="109" t="s">
        <v>95</v>
      </c>
      <c r="N128" s="109" t="s">
        <v>95</v>
      </c>
      <c r="O128" s="109" t="s">
        <v>95</v>
      </c>
      <c r="P128" s="422"/>
      <c r="Q128" s="422"/>
    </row>
    <row r="129" spans="2:17" ht="33.6" customHeight="1" x14ac:dyDescent="0.25">
      <c r="B129" s="190" t="s">
        <v>93</v>
      </c>
      <c r="C129" s="190" t="s">
        <v>95</v>
      </c>
      <c r="D129" s="190" t="s">
        <v>2325</v>
      </c>
      <c r="E129" s="3">
        <v>72223130</v>
      </c>
      <c r="F129" s="3" t="s">
        <v>128</v>
      </c>
      <c r="G129" s="190" t="s">
        <v>116</v>
      </c>
      <c r="H129" s="125">
        <v>37603</v>
      </c>
      <c r="I129" s="5" t="s">
        <v>96</v>
      </c>
      <c r="J129" s="190" t="s">
        <v>2308</v>
      </c>
      <c r="K129" s="168" t="s">
        <v>2326</v>
      </c>
      <c r="L129" s="86" t="s">
        <v>2327</v>
      </c>
      <c r="M129" s="109" t="s">
        <v>95</v>
      </c>
      <c r="N129" s="109" t="s">
        <v>95</v>
      </c>
      <c r="O129" s="109" t="s">
        <v>95</v>
      </c>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422">
        <v>25</v>
      </c>
      <c r="E134" s="422">
        <v>25</v>
      </c>
      <c r="F134" s="471">
        <f>+E134+E135+E136</f>
        <v>60</v>
      </c>
      <c r="G134" s="83"/>
    </row>
    <row r="135" spans="2:17" ht="76.150000000000006" customHeight="1" x14ac:dyDescent="0.2">
      <c r="B135" s="470"/>
      <c r="C135" s="6" t="s">
        <v>90</v>
      </c>
      <c r="D135" s="419">
        <v>25</v>
      </c>
      <c r="E135" s="422">
        <v>25</v>
      </c>
      <c r="F135" s="472"/>
      <c r="G135" s="83"/>
    </row>
    <row r="136" spans="2:17" ht="69" customHeight="1" x14ac:dyDescent="0.2">
      <c r="B136" s="470"/>
      <c r="C136" s="6" t="s">
        <v>91</v>
      </c>
      <c r="D136" s="422">
        <v>10</v>
      </c>
      <c r="E136" s="422">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422">
        <v>20</v>
      </c>
      <c r="E144" s="446">
        <f>+D144+D145</f>
        <v>80</v>
      </c>
    </row>
    <row r="145" spans="2:5" ht="42.75" x14ac:dyDescent="0.25">
      <c r="B145" s="93" t="s">
        <v>58</v>
      </c>
      <c r="C145" s="94">
        <v>60</v>
      </c>
      <c r="D145" s="422">
        <v>60</v>
      </c>
      <c r="E145" s="447"/>
    </row>
  </sheetData>
  <mergeCells count="43">
    <mergeCell ref="P129:Q129"/>
    <mergeCell ref="B134:B136"/>
    <mergeCell ref="F134:F136"/>
    <mergeCell ref="E144:E145"/>
    <mergeCell ref="B101:N101"/>
    <mergeCell ref="E119:E121"/>
    <mergeCell ref="B124:N124"/>
    <mergeCell ref="J126:L126"/>
    <mergeCell ref="P126:Q126"/>
    <mergeCell ref="P127:Q127"/>
    <mergeCell ref="P87:Q87"/>
    <mergeCell ref="P88:Q88"/>
    <mergeCell ref="B91:N91"/>
    <mergeCell ref="D94:E94"/>
    <mergeCell ref="D95:E95"/>
    <mergeCell ref="B98:P98"/>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Z155"/>
  <sheetViews>
    <sheetView topLeftCell="A145" zoomScale="60" zoomScaleNormal="6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7.85546875" style="9" customWidth="1"/>
    <col min="11" max="11" width="27.42578125" style="9" customWidth="1"/>
    <col min="12" max="12" width="41.28515625" style="9" customWidth="1"/>
    <col min="13" max="13" width="24.7109375" style="9" customWidth="1"/>
    <col min="14" max="14" width="22.140625" style="9" customWidth="1"/>
    <col min="15" max="15" width="26.140625" style="9" customWidth="1"/>
    <col min="16" max="16" width="19.5703125" style="9" bestFit="1" customWidth="1"/>
    <col min="17" max="17" width="23"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1793</v>
      </c>
      <c r="D6" s="439"/>
      <c r="E6" s="439"/>
      <c r="F6" s="439"/>
      <c r="G6" s="439"/>
      <c r="H6" s="439"/>
      <c r="I6" s="439"/>
      <c r="J6" s="439"/>
      <c r="K6" s="439"/>
      <c r="L6" s="439"/>
      <c r="M6" s="439"/>
      <c r="N6" s="440"/>
    </row>
    <row r="7" spans="2:16" ht="16.5" thickBot="1" x14ac:dyDescent="0.3">
      <c r="B7" s="12" t="s">
        <v>5</v>
      </c>
      <c r="C7" s="439" t="s">
        <v>1794</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34</v>
      </c>
      <c r="D10" s="441"/>
      <c r="E10" s="442"/>
      <c r="F10" s="34"/>
      <c r="G10" s="34"/>
      <c r="H10" s="34"/>
      <c r="I10" s="34"/>
      <c r="J10" s="34"/>
      <c r="K10" s="34"/>
      <c r="L10" s="34"/>
      <c r="M10" s="34"/>
      <c r="N10" s="35"/>
    </row>
    <row r="11" spans="2:16" ht="16.5" thickBot="1" x14ac:dyDescent="0.3">
      <c r="B11" s="14" t="s">
        <v>9</v>
      </c>
      <c r="C11" s="15">
        <v>41982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34</v>
      </c>
      <c r="E15" s="36">
        <v>3020409450</v>
      </c>
      <c r="F15" s="311">
        <v>1035</v>
      </c>
      <c r="G15" s="81"/>
      <c r="I15" s="39"/>
      <c r="J15" s="39"/>
      <c r="K15" s="39"/>
      <c r="L15" s="39"/>
      <c r="M15" s="39"/>
      <c r="N15" s="96"/>
    </row>
    <row r="16" spans="2:16" x14ac:dyDescent="0.25">
      <c r="B16" s="443"/>
      <c r="C16" s="443"/>
      <c r="D16" s="198"/>
      <c r="E16" s="36"/>
      <c r="F16" s="311"/>
      <c r="G16" s="81"/>
      <c r="I16" s="39"/>
      <c r="J16" s="39"/>
      <c r="K16" s="39"/>
      <c r="L16" s="39"/>
      <c r="M16" s="39"/>
      <c r="N16" s="96"/>
    </row>
    <row r="17" spans="1:14" x14ac:dyDescent="0.25">
      <c r="B17" s="443"/>
      <c r="C17" s="443"/>
      <c r="D17" s="198"/>
      <c r="E17" s="36"/>
      <c r="F17" s="311"/>
      <c r="G17" s="81"/>
      <c r="I17" s="39"/>
      <c r="J17" s="39"/>
      <c r="K17" s="39"/>
      <c r="L17" s="39"/>
      <c r="M17" s="39"/>
      <c r="N17" s="96"/>
    </row>
    <row r="18" spans="1:14" x14ac:dyDescent="0.25">
      <c r="B18" s="443"/>
      <c r="C18" s="443"/>
      <c r="D18" s="198"/>
      <c r="E18" s="37"/>
      <c r="F18" s="311"/>
      <c r="G18" s="81"/>
      <c r="H18" s="22"/>
      <c r="I18" s="39"/>
      <c r="J18" s="39"/>
      <c r="K18" s="39"/>
      <c r="L18" s="39"/>
      <c r="M18" s="39"/>
      <c r="N18" s="20"/>
    </row>
    <row r="19" spans="1:14" x14ac:dyDescent="0.25">
      <c r="B19" s="443"/>
      <c r="C19" s="443"/>
      <c r="D19" s="198"/>
      <c r="E19" s="37"/>
      <c r="F19" s="311"/>
      <c r="G19" s="81"/>
      <c r="H19" s="22"/>
      <c r="I19" s="41"/>
      <c r="J19" s="41"/>
      <c r="K19" s="41"/>
      <c r="L19" s="41"/>
      <c r="M19" s="41"/>
      <c r="N19" s="20"/>
    </row>
    <row r="20" spans="1:14" x14ac:dyDescent="0.25">
      <c r="B20" s="443"/>
      <c r="C20" s="443"/>
      <c r="D20" s="198"/>
      <c r="E20" s="37"/>
      <c r="F20" s="311"/>
      <c r="G20" s="81"/>
      <c r="H20" s="22"/>
      <c r="I20" s="95"/>
      <c r="J20" s="95"/>
      <c r="K20" s="95"/>
      <c r="L20" s="95"/>
      <c r="M20" s="95"/>
      <c r="N20" s="20"/>
    </row>
    <row r="21" spans="1:14" x14ac:dyDescent="0.25">
      <c r="B21" s="443"/>
      <c r="C21" s="443"/>
      <c r="D21" s="198"/>
      <c r="E21" s="37"/>
      <c r="F21" s="311"/>
      <c r="G21" s="81"/>
      <c r="H21" s="22"/>
      <c r="I21" s="95"/>
      <c r="J21" s="95"/>
      <c r="K21" s="95"/>
      <c r="L21" s="95"/>
      <c r="M21" s="95"/>
      <c r="N21" s="20"/>
    </row>
    <row r="22" spans="1:14" ht="15.75" thickBot="1" x14ac:dyDescent="0.3">
      <c r="B22" s="444" t="s">
        <v>14</v>
      </c>
      <c r="C22" s="445"/>
      <c r="D22" s="198"/>
      <c r="E22" s="64">
        <f>SUM(E15:E21)</f>
        <v>3020409450</v>
      </c>
      <c r="F22" s="311">
        <f>SUM(F15:F21)</f>
        <v>1035</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828</v>
      </c>
      <c r="D24" s="42"/>
      <c r="E24" s="45">
        <f>E22</f>
        <v>3020409450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t="s">
        <v>110</v>
      </c>
      <c r="D30" s="109"/>
      <c r="E30" s="92"/>
      <c r="F30" s="92"/>
      <c r="G30" s="92"/>
      <c r="H30" s="92"/>
      <c r="I30" s="95"/>
      <c r="J30" s="95"/>
      <c r="K30" s="95"/>
      <c r="L30" s="95"/>
      <c r="M30" s="95"/>
      <c r="N30" s="96"/>
    </row>
    <row r="31" spans="1:14" x14ac:dyDescent="0.25">
      <c r="A31" s="87"/>
      <c r="B31" s="109" t="s">
        <v>98</v>
      </c>
      <c r="C31" s="109" t="s">
        <v>110</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t="s">
        <v>110</v>
      </c>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30</v>
      </c>
      <c r="E40" s="446">
        <f>+D40+D41</f>
        <v>90</v>
      </c>
      <c r="F40" s="92"/>
      <c r="G40" s="92"/>
      <c r="H40" s="92"/>
      <c r="I40" s="95"/>
      <c r="J40" s="95"/>
      <c r="K40" s="95"/>
      <c r="L40" s="95"/>
      <c r="M40" s="95"/>
      <c r="N40" s="96"/>
    </row>
    <row r="41" spans="1:17" ht="42.75" x14ac:dyDescent="0.25">
      <c r="A41" s="87"/>
      <c r="B41" s="93" t="s">
        <v>103</v>
      </c>
      <c r="C41" s="94">
        <v>60</v>
      </c>
      <c r="D41" s="193">
        <v>60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c r="N45" s="448"/>
    </row>
    <row r="46" spans="1:17" x14ac:dyDescent="0.25">
      <c r="B46" s="110" t="s">
        <v>30</v>
      </c>
      <c r="M46" s="65"/>
      <c r="N46" s="65"/>
    </row>
    <row r="47" spans="1:17" ht="15.75" thickBot="1" x14ac:dyDescent="0.3">
      <c r="M47" s="65"/>
      <c r="N47" s="65"/>
    </row>
    <row r="48" spans="1:17" s="95" customFormat="1" ht="109.5" customHeight="1" x14ac:dyDescent="0.25">
      <c r="B48" s="334" t="s">
        <v>104</v>
      </c>
      <c r="C48" s="334" t="s">
        <v>105</v>
      </c>
      <c r="D48" s="334" t="s">
        <v>106</v>
      </c>
      <c r="E48" s="334" t="s">
        <v>43</v>
      </c>
      <c r="F48" s="334" t="s">
        <v>22</v>
      </c>
      <c r="G48" s="334" t="s">
        <v>65</v>
      </c>
      <c r="H48" s="334" t="s">
        <v>17</v>
      </c>
      <c r="I48" s="334" t="s">
        <v>10</v>
      </c>
      <c r="J48" s="334" t="s">
        <v>31</v>
      </c>
      <c r="K48" s="334" t="s">
        <v>59</v>
      </c>
      <c r="L48" s="334" t="s">
        <v>20</v>
      </c>
      <c r="M48" s="335" t="s">
        <v>26</v>
      </c>
      <c r="N48" s="334" t="s">
        <v>107</v>
      </c>
      <c r="O48" s="334" t="s">
        <v>36</v>
      </c>
      <c r="P48" s="336" t="s">
        <v>11</v>
      </c>
      <c r="Q48" s="336" t="s">
        <v>19</v>
      </c>
    </row>
    <row r="49" spans="1:26" s="101" customFormat="1" ht="43.5" customHeight="1" x14ac:dyDescent="0.25">
      <c r="A49" s="47">
        <v>1</v>
      </c>
      <c r="B49" s="245" t="s">
        <v>1793</v>
      </c>
      <c r="C49" s="337" t="s">
        <v>1793</v>
      </c>
      <c r="D49" s="245" t="s">
        <v>166</v>
      </c>
      <c r="E49" s="338" t="s">
        <v>1795</v>
      </c>
      <c r="F49" s="337" t="s">
        <v>95</v>
      </c>
      <c r="G49" s="339" t="s">
        <v>182</v>
      </c>
      <c r="H49" s="340">
        <v>40402</v>
      </c>
      <c r="I49" s="340">
        <v>40711</v>
      </c>
      <c r="J49" s="341" t="s">
        <v>96</v>
      </c>
      <c r="K49" s="342">
        <v>10</v>
      </c>
      <c r="L49" s="341"/>
      <c r="M49" s="342">
        <v>1711</v>
      </c>
      <c r="N49" s="342" t="s">
        <v>182</v>
      </c>
      <c r="O49" s="343">
        <v>1381953017</v>
      </c>
      <c r="P49" s="343"/>
      <c r="Q49" s="344" t="s">
        <v>1796</v>
      </c>
      <c r="R49" s="100"/>
      <c r="S49" s="100"/>
      <c r="T49" s="100"/>
      <c r="U49" s="100"/>
      <c r="V49" s="100"/>
      <c r="W49" s="100"/>
      <c r="X49" s="100"/>
      <c r="Y49" s="100"/>
      <c r="Z49" s="100"/>
    </row>
    <row r="50" spans="1:26" s="101" customFormat="1" ht="62.25" customHeight="1" x14ac:dyDescent="0.25">
      <c r="A50" s="47">
        <f>+A49+1</f>
        <v>2</v>
      </c>
      <c r="B50" s="245" t="s">
        <v>1793</v>
      </c>
      <c r="C50" s="337" t="s">
        <v>1793</v>
      </c>
      <c r="D50" s="245" t="s">
        <v>1797</v>
      </c>
      <c r="E50" s="342">
        <v>2130557</v>
      </c>
      <c r="F50" s="337" t="s">
        <v>95</v>
      </c>
      <c r="G50" s="337" t="s">
        <v>1798</v>
      </c>
      <c r="H50" s="340">
        <v>41339</v>
      </c>
      <c r="I50" s="340">
        <v>41453</v>
      </c>
      <c r="J50" s="341" t="s">
        <v>96</v>
      </c>
      <c r="K50" s="342">
        <v>3</v>
      </c>
      <c r="L50" s="341"/>
      <c r="M50" s="342">
        <v>1035</v>
      </c>
      <c r="N50" s="342" t="s">
        <v>182</v>
      </c>
      <c r="O50" s="343">
        <v>998658356</v>
      </c>
      <c r="P50" s="343"/>
      <c r="Q50" s="344" t="s">
        <v>1796</v>
      </c>
      <c r="R50" s="100"/>
      <c r="S50" s="100"/>
      <c r="T50" s="100"/>
      <c r="U50" s="100"/>
      <c r="V50" s="100"/>
      <c r="W50" s="100"/>
      <c r="X50" s="100"/>
      <c r="Y50" s="100"/>
      <c r="Z50" s="100"/>
    </row>
    <row r="51" spans="1:26" s="101" customFormat="1" ht="46.5" customHeight="1" x14ac:dyDescent="0.25">
      <c r="A51" s="47">
        <f t="shared" ref="A51:A56" si="0">+A50+1</f>
        <v>3</v>
      </c>
      <c r="B51" s="245" t="s">
        <v>1793</v>
      </c>
      <c r="C51" s="337" t="s">
        <v>1793</v>
      </c>
      <c r="D51" s="245" t="s">
        <v>189</v>
      </c>
      <c r="E51" s="342">
        <v>291</v>
      </c>
      <c r="F51" s="337" t="s">
        <v>95</v>
      </c>
      <c r="G51" s="337" t="s">
        <v>182</v>
      </c>
      <c r="H51" s="340">
        <v>41533</v>
      </c>
      <c r="I51" s="340">
        <v>41912</v>
      </c>
      <c r="J51" s="341" t="s">
        <v>96</v>
      </c>
      <c r="K51" s="342">
        <v>12</v>
      </c>
      <c r="L51" s="341"/>
      <c r="M51" s="342">
        <v>1035</v>
      </c>
      <c r="N51" s="345" t="s">
        <v>182</v>
      </c>
      <c r="O51" s="343">
        <v>4201034468</v>
      </c>
      <c r="P51" s="343"/>
      <c r="Q51" s="344" t="s">
        <v>1796</v>
      </c>
      <c r="R51" s="100"/>
      <c r="S51" s="100"/>
      <c r="T51" s="100"/>
      <c r="U51" s="100"/>
      <c r="V51" s="100"/>
      <c r="W51" s="100"/>
      <c r="X51" s="100"/>
      <c r="Y51" s="100"/>
      <c r="Z51" s="100"/>
    </row>
    <row r="52" spans="1:26" s="101" customFormat="1" x14ac:dyDescent="0.25">
      <c r="A52" s="47">
        <f t="shared" si="0"/>
        <v>4</v>
      </c>
      <c r="B52" s="245"/>
      <c r="C52" s="337"/>
      <c r="D52" s="245"/>
      <c r="E52" s="338"/>
      <c r="F52" s="337"/>
      <c r="G52" s="337"/>
      <c r="H52" s="337"/>
      <c r="I52" s="341"/>
      <c r="J52" s="341"/>
      <c r="K52" s="341"/>
      <c r="L52" s="341"/>
      <c r="M52" s="345"/>
      <c r="N52" s="345"/>
      <c r="O52" s="343"/>
      <c r="P52" s="343"/>
      <c r="Q52" s="344"/>
      <c r="R52" s="100"/>
      <c r="S52" s="100"/>
      <c r="T52" s="100"/>
      <c r="U52" s="100"/>
      <c r="V52" s="100"/>
      <c r="W52" s="100"/>
      <c r="X52" s="100"/>
      <c r="Y52" s="100"/>
      <c r="Z52" s="100"/>
    </row>
    <row r="53" spans="1:26" s="101" customFormat="1" x14ac:dyDescent="0.25">
      <c r="A53" s="47">
        <f t="shared" si="0"/>
        <v>5</v>
      </c>
      <c r="B53" s="245"/>
      <c r="C53" s="337"/>
      <c r="D53" s="245"/>
      <c r="E53" s="338"/>
      <c r="F53" s="337"/>
      <c r="G53" s="337"/>
      <c r="H53" s="337"/>
      <c r="I53" s="341"/>
      <c r="J53" s="341"/>
      <c r="K53" s="341"/>
      <c r="L53" s="341"/>
      <c r="M53" s="345"/>
      <c r="N53" s="345"/>
      <c r="O53" s="343"/>
      <c r="P53" s="343"/>
      <c r="Q53" s="344"/>
      <c r="R53" s="100"/>
      <c r="S53" s="100"/>
      <c r="T53" s="100"/>
      <c r="U53" s="100"/>
      <c r="V53" s="100"/>
      <c r="W53" s="100"/>
      <c r="X53" s="100"/>
      <c r="Y53" s="100"/>
      <c r="Z53" s="100"/>
    </row>
    <row r="54" spans="1:26" s="101" customFormat="1" x14ac:dyDescent="0.25">
      <c r="A54" s="47">
        <f t="shared" si="0"/>
        <v>6</v>
      </c>
      <c r="B54" s="245"/>
      <c r="C54" s="337"/>
      <c r="D54" s="245"/>
      <c r="E54" s="338"/>
      <c r="F54" s="337"/>
      <c r="G54" s="337"/>
      <c r="H54" s="337"/>
      <c r="I54" s="341"/>
      <c r="J54" s="341"/>
      <c r="K54" s="341"/>
      <c r="L54" s="341"/>
      <c r="M54" s="345"/>
      <c r="N54" s="345"/>
      <c r="O54" s="343"/>
      <c r="P54" s="343"/>
      <c r="Q54" s="344"/>
      <c r="R54" s="100"/>
      <c r="S54" s="100"/>
      <c r="T54" s="100"/>
      <c r="U54" s="100"/>
      <c r="V54" s="100"/>
      <c r="W54" s="100"/>
      <c r="X54" s="100"/>
      <c r="Y54" s="100"/>
      <c r="Z54" s="100"/>
    </row>
    <row r="55" spans="1:26" s="101" customFormat="1" x14ac:dyDescent="0.25">
      <c r="A55" s="47">
        <f t="shared" si="0"/>
        <v>7</v>
      </c>
      <c r="B55" s="245"/>
      <c r="C55" s="337"/>
      <c r="D55" s="245"/>
      <c r="E55" s="338"/>
      <c r="F55" s="337"/>
      <c r="G55" s="337"/>
      <c r="H55" s="337"/>
      <c r="I55" s="341"/>
      <c r="J55" s="341"/>
      <c r="K55" s="341"/>
      <c r="L55" s="341"/>
      <c r="M55" s="345"/>
      <c r="N55" s="345"/>
      <c r="O55" s="343"/>
      <c r="P55" s="343"/>
      <c r="Q55" s="344"/>
      <c r="R55" s="100"/>
      <c r="S55" s="100"/>
      <c r="T55" s="100"/>
      <c r="U55" s="100"/>
      <c r="V55" s="100"/>
      <c r="W55" s="100"/>
      <c r="X55" s="100"/>
      <c r="Y55" s="100"/>
      <c r="Z55" s="100"/>
    </row>
    <row r="56" spans="1:26" s="101" customFormat="1" x14ac:dyDescent="0.25">
      <c r="A56" s="47">
        <f t="shared" si="0"/>
        <v>8</v>
      </c>
      <c r="B56" s="245"/>
      <c r="C56" s="337"/>
      <c r="D56" s="245"/>
      <c r="E56" s="338"/>
      <c r="F56" s="337"/>
      <c r="G56" s="337"/>
      <c r="H56" s="337"/>
      <c r="I56" s="341"/>
      <c r="J56" s="341"/>
      <c r="K56" s="341"/>
      <c r="L56" s="341"/>
      <c r="M56" s="345"/>
      <c r="N56" s="345"/>
      <c r="O56" s="343"/>
      <c r="P56" s="343"/>
      <c r="Q56" s="344"/>
      <c r="R56" s="100"/>
      <c r="S56" s="100"/>
      <c r="T56" s="100"/>
      <c r="U56" s="100"/>
      <c r="V56" s="100"/>
      <c r="W56" s="100"/>
      <c r="X56" s="100"/>
      <c r="Y56" s="100"/>
      <c r="Z56" s="100"/>
    </row>
    <row r="57" spans="1:26" s="101" customFormat="1" x14ac:dyDescent="0.25">
      <c r="A57" s="47"/>
      <c r="B57" s="245" t="s">
        <v>16</v>
      </c>
      <c r="C57" s="337"/>
      <c r="D57" s="245"/>
      <c r="E57" s="338"/>
      <c r="F57" s="337"/>
      <c r="G57" s="337"/>
      <c r="H57" s="337"/>
      <c r="I57" s="341"/>
      <c r="J57" s="341"/>
      <c r="K57" s="346">
        <f>SUM(K49:K56)</f>
        <v>25</v>
      </c>
      <c r="L57" s="346">
        <f>SUM(L49:L56)</f>
        <v>0</v>
      </c>
      <c r="M57" s="347">
        <f>SUM(M49:M56)</f>
        <v>3781</v>
      </c>
      <c r="N57" s="346">
        <f>SUM(N49:N56)</f>
        <v>0</v>
      </c>
      <c r="O57" s="343"/>
      <c r="P57" s="343"/>
      <c r="Q57" s="348"/>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25</v>
      </c>
      <c r="D61" s="58" t="s">
        <v>110</v>
      </c>
      <c r="E61" s="58"/>
      <c r="F61" s="32"/>
      <c r="G61" s="32"/>
      <c r="H61" s="32"/>
      <c r="I61" s="32"/>
      <c r="J61" s="32"/>
      <c r="K61" s="32"/>
      <c r="L61" s="32"/>
      <c r="M61" s="32"/>
    </row>
    <row r="62" spans="1:26" s="30" customFormat="1" ht="30" customHeight="1" x14ac:dyDescent="0.25">
      <c r="B62" s="59" t="s">
        <v>25</v>
      </c>
      <c r="C62" s="60">
        <f>+M57</f>
        <v>3781</v>
      </c>
      <c r="D62" s="58" t="s">
        <v>110</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5" x14ac:dyDescent="0.25">
      <c r="B69" s="325" t="s">
        <v>1799</v>
      </c>
      <c r="C69" s="325" t="s">
        <v>114</v>
      </c>
      <c r="D69" s="326" t="s">
        <v>1800</v>
      </c>
      <c r="E69" s="327">
        <v>1035</v>
      </c>
      <c r="F69" s="327" t="s">
        <v>182</v>
      </c>
      <c r="G69" s="327" t="s">
        <v>95</v>
      </c>
      <c r="H69" s="327" t="s">
        <v>182</v>
      </c>
      <c r="I69" s="327" t="s">
        <v>182</v>
      </c>
      <c r="J69" s="327" t="s">
        <v>95</v>
      </c>
      <c r="K69" s="325" t="s">
        <v>95</v>
      </c>
      <c r="L69" s="325" t="s">
        <v>95</v>
      </c>
      <c r="M69" s="325" t="s">
        <v>95</v>
      </c>
      <c r="N69" s="325" t="s">
        <v>95</v>
      </c>
      <c r="O69" s="506"/>
      <c r="P69" s="507"/>
      <c r="Q69" s="325"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91.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174" customHeight="1" x14ac:dyDescent="0.25">
      <c r="B87" s="328" t="s">
        <v>160</v>
      </c>
      <c r="C87" s="328" t="s">
        <v>1801</v>
      </c>
      <c r="D87" s="328" t="s">
        <v>1802</v>
      </c>
      <c r="E87" s="325">
        <v>72235734</v>
      </c>
      <c r="F87" s="328" t="s">
        <v>1803</v>
      </c>
      <c r="G87" s="328" t="s">
        <v>117</v>
      </c>
      <c r="H87" s="329">
        <v>39420</v>
      </c>
      <c r="I87" s="327"/>
      <c r="J87" s="325" t="s">
        <v>1804</v>
      </c>
      <c r="K87" s="326" t="s">
        <v>1805</v>
      </c>
      <c r="L87" s="326" t="s">
        <v>1806</v>
      </c>
      <c r="M87" s="325" t="s">
        <v>95</v>
      </c>
      <c r="N87" s="325" t="s">
        <v>96</v>
      </c>
      <c r="O87" s="325" t="s">
        <v>96</v>
      </c>
      <c r="P87" s="503" t="s">
        <v>1807</v>
      </c>
      <c r="Q87" s="503"/>
    </row>
    <row r="88" spans="2:17" ht="187.5" customHeight="1" x14ac:dyDescent="0.25">
      <c r="B88" s="328" t="s">
        <v>160</v>
      </c>
      <c r="C88" s="328" t="s">
        <v>1801</v>
      </c>
      <c r="D88" s="328" t="s">
        <v>1808</v>
      </c>
      <c r="E88" s="325">
        <v>1045667325</v>
      </c>
      <c r="F88" s="328" t="s">
        <v>1809</v>
      </c>
      <c r="G88" s="328" t="s">
        <v>116</v>
      </c>
      <c r="H88" s="329">
        <v>40879</v>
      </c>
      <c r="I88" s="327"/>
      <c r="J88" s="328" t="s">
        <v>1810</v>
      </c>
      <c r="K88" s="326" t="s">
        <v>1811</v>
      </c>
      <c r="L88" s="326" t="s">
        <v>1812</v>
      </c>
      <c r="M88" s="325" t="s">
        <v>95</v>
      </c>
      <c r="N88" s="325" t="s">
        <v>95</v>
      </c>
      <c r="O88" s="325" t="s">
        <v>95</v>
      </c>
      <c r="P88" s="503" t="s">
        <v>1813</v>
      </c>
      <c r="Q88" s="503"/>
    </row>
    <row r="89" spans="2:17" ht="181.5" customHeight="1" x14ac:dyDescent="0.25">
      <c r="B89" s="328" t="s">
        <v>160</v>
      </c>
      <c r="C89" s="328" t="s">
        <v>1801</v>
      </c>
      <c r="D89" s="328" t="s">
        <v>1814</v>
      </c>
      <c r="E89" s="325">
        <v>32786689</v>
      </c>
      <c r="F89" s="328" t="s">
        <v>610</v>
      </c>
      <c r="G89" s="328" t="s">
        <v>116</v>
      </c>
      <c r="H89" s="329">
        <v>39290</v>
      </c>
      <c r="I89" s="327"/>
      <c r="J89" s="328" t="s">
        <v>1815</v>
      </c>
      <c r="K89" s="326" t="s">
        <v>1816</v>
      </c>
      <c r="L89" s="326" t="s">
        <v>1817</v>
      </c>
      <c r="M89" s="325" t="s">
        <v>95</v>
      </c>
      <c r="N89" s="325" t="s">
        <v>95</v>
      </c>
      <c r="O89" s="325" t="s">
        <v>95</v>
      </c>
      <c r="P89" s="503" t="s">
        <v>1818</v>
      </c>
      <c r="Q89" s="503"/>
    </row>
    <row r="90" spans="2:17" ht="183.75" customHeight="1" x14ac:dyDescent="0.25">
      <c r="B90" s="328" t="s">
        <v>160</v>
      </c>
      <c r="C90" s="328" t="s">
        <v>1801</v>
      </c>
      <c r="D90" s="328" t="s">
        <v>1819</v>
      </c>
      <c r="E90" s="325">
        <v>32866736</v>
      </c>
      <c r="F90" s="328" t="s">
        <v>1809</v>
      </c>
      <c r="G90" s="328" t="s">
        <v>116</v>
      </c>
      <c r="H90" s="329">
        <v>40473</v>
      </c>
      <c r="I90" s="327"/>
      <c r="J90" s="328" t="s">
        <v>1815</v>
      </c>
      <c r="K90" s="326" t="s">
        <v>1820</v>
      </c>
      <c r="L90" s="326" t="s">
        <v>1817</v>
      </c>
      <c r="M90" s="325" t="s">
        <v>95</v>
      </c>
      <c r="N90" s="325" t="s">
        <v>95</v>
      </c>
      <c r="O90" s="325" t="s">
        <v>95</v>
      </c>
      <c r="P90" s="503" t="s">
        <v>1821</v>
      </c>
      <c r="Q90" s="503"/>
    </row>
    <row r="91" spans="2:17" ht="190.5" customHeight="1" x14ac:dyDescent="0.25">
      <c r="B91" s="328" t="s">
        <v>160</v>
      </c>
      <c r="C91" s="328" t="s">
        <v>1801</v>
      </c>
      <c r="D91" s="328" t="s">
        <v>1822</v>
      </c>
      <c r="E91" s="325">
        <v>32620278</v>
      </c>
      <c r="F91" s="328" t="s">
        <v>355</v>
      </c>
      <c r="G91" s="328" t="s">
        <v>116</v>
      </c>
      <c r="H91" s="329">
        <v>37499</v>
      </c>
      <c r="I91" s="327"/>
      <c r="J91" s="328" t="s">
        <v>1815</v>
      </c>
      <c r="K91" s="326" t="s">
        <v>1823</v>
      </c>
      <c r="L91" s="326" t="s">
        <v>1817</v>
      </c>
      <c r="M91" s="325" t="s">
        <v>95</v>
      </c>
      <c r="N91" s="325" t="s">
        <v>95</v>
      </c>
      <c r="O91" s="325" t="s">
        <v>95</v>
      </c>
      <c r="P91" s="506"/>
      <c r="Q91" s="507"/>
    </row>
    <row r="92" spans="2:17" ht="152.25" customHeight="1" x14ac:dyDescent="0.25">
      <c r="B92" s="328" t="s">
        <v>220</v>
      </c>
      <c r="C92" s="328" t="s">
        <v>1801</v>
      </c>
      <c r="D92" s="328" t="s">
        <v>1824</v>
      </c>
      <c r="E92" s="325">
        <v>1140845987</v>
      </c>
      <c r="F92" s="328" t="s">
        <v>363</v>
      </c>
      <c r="G92" s="328" t="s">
        <v>117</v>
      </c>
      <c r="H92" s="329" t="s">
        <v>1825</v>
      </c>
      <c r="I92" s="327"/>
      <c r="J92" s="328" t="s">
        <v>1804</v>
      </c>
      <c r="K92" s="326" t="s">
        <v>1826</v>
      </c>
      <c r="L92" s="326" t="s">
        <v>1827</v>
      </c>
      <c r="M92" s="325" t="s">
        <v>95</v>
      </c>
      <c r="N92" s="325" t="s">
        <v>95</v>
      </c>
      <c r="O92" s="325" t="s">
        <v>95</v>
      </c>
      <c r="P92" s="503"/>
      <c r="Q92" s="503"/>
    </row>
    <row r="93" spans="2:17" ht="132" customHeight="1" x14ac:dyDescent="0.25">
      <c r="B93" s="328" t="s">
        <v>220</v>
      </c>
      <c r="C93" s="328" t="s">
        <v>1801</v>
      </c>
      <c r="D93" s="328" t="s">
        <v>1828</v>
      </c>
      <c r="E93" s="325">
        <v>22647661</v>
      </c>
      <c r="F93" s="328" t="s">
        <v>363</v>
      </c>
      <c r="G93" s="328" t="s">
        <v>244</v>
      </c>
      <c r="H93" s="329">
        <v>41596</v>
      </c>
      <c r="I93" s="327"/>
      <c r="J93" s="328" t="s">
        <v>1829</v>
      </c>
      <c r="K93" s="326" t="s">
        <v>1830</v>
      </c>
      <c r="L93" s="326" t="s">
        <v>1831</v>
      </c>
      <c r="M93" s="325" t="s">
        <v>95</v>
      </c>
      <c r="N93" s="325" t="s">
        <v>95</v>
      </c>
      <c r="O93" s="325" t="s">
        <v>95</v>
      </c>
      <c r="P93" s="503" t="s">
        <v>1832</v>
      </c>
      <c r="Q93" s="503"/>
    </row>
    <row r="94" spans="2:17" ht="118.5" customHeight="1" x14ac:dyDescent="0.25">
      <c r="B94" s="328" t="s">
        <v>220</v>
      </c>
      <c r="C94" s="328" t="s">
        <v>1801</v>
      </c>
      <c r="D94" s="328" t="s">
        <v>1833</v>
      </c>
      <c r="E94" s="325">
        <v>22531602</v>
      </c>
      <c r="F94" s="325" t="s">
        <v>1834</v>
      </c>
      <c r="G94" s="328" t="s">
        <v>244</v>
      </c>
      <c r="H94" s="329">
        <v>36805</v>
      </c>
      <c r="I94" s="325"/>
      <c r="J94" s="328" t="s">
        <v>1835</v>
      </c>
      <c r="K94" s="328" t="s">
        <v>1836</v>
      </c>
      <c r="L94" s="328" t="s">
        <v>1837</v>
      </c>
      <c r="M94" s="325"/>
      <c r="N94" s="325" t="s">
        <v>95</v>
      </c>
      <c r="O94" s="325" t="s">
        <v>95</v>
      </c>
      <c r="P94" s="503" t="s">
        <v>1838</v>
      </c>
      <c r="Q94" s="503"/>
    </row>
    <row r="95" spans="2:17" ht="172.5" customHeight="1" x14ac:dyDescent="0.25">
      <c r="B95" s="328" t="s">
        <v>220</v>
      </c>
      <c r="C95" s="328" t="s">
        <v>1801</v>
      </c>
      <c r="D95" s="328" t="s">
        <v>1839</v>
      </c>
      <c r="E95" s="325">
        <v>1100686878</v>
      </c>
      <c r="F95" s="325" t="s">
        <v>363</v>
      </c>
      <c r="G95" s="328" t="s">
        <v>1840</v>
      </c>
      <c r="H95" s="329">
        <v>40751</v>
      </c>
      <c r="I95" s="325"/>
      <c r="J95" s="328" t="s">
        <v>1841</v>
      </c>
      <c r="K95" s="328" t="s">
        <v>1842</v>
      </c>
      <c r="L95" s="328" t="s">
        <v>1827</v>
      </c>
      <c r="M95" s="325" t="s">
        <v>95</v>
      </c>
      <c r="N95" s="325" t="s">
        <v>95</v>
      </c>
      <c r="O95" s="325" t="s">
        <v>95</v>
      </c>
      <c r="P95" s="504" t="s">
        <v>1843</v>
      </c>
      <c r="Q95" s="505"/>
    </row>
    <row r="96" spans="2:17" ht="207.75" customHeight="1" x14ac:dyDescent="0.25">
      <c r="B96" s="328" t="s">
        <v>220</v>
      </c>
      <c r="C96" s="328" t="s">
        <v>1801</v>
      </c>
      <c r="D96" s="328" t="s">
        <v>1844</v>
      </c>
      <c r="E96" s="325">
        <v>45749064</v>
      </c>
      <c r="F96" s="325" t="s">
        <v>363</v>
      </c>
      <c r="G96" s="328" t="s">
        <v>1845</v>
      </c>
      <c r="H96" s="329">
        <v>39661</v>
      </c>
      <c r="I96" s="325"/>
      <c r="J96" s="328" t="s">
        <v>1846</v>
      </c>
      <c r="K96" s="328" t="s">
        <v>1847</v>
      </c>
      <c r="L96" s="328" t="s">
        <v>1848</v>
      </c>
      <c r="M96" s="325" t="s">
        <v>95</v>
      </c>
      <c r="N96" s="325" t="s">
        <v>95</v>
      </c>
      <c r="O96" s="325" t="s">
        <v>95</v>
      </c>
      <c r="P96" s="508"/>
      <c r="Q96" s="508"/>
    </row>
    <row r="98" spans="2:17" ht="15.75" thickBot="1" x14ac:dyDescent="0.3"/>
    <row r="99" spans="2:17" ht="27" thickBot="1" x14ac:dyDescent="0.3">
      <c r="B99" s="449" t="s">
        <v>44</v>
      </c>
      <c r="C99" s="450"/>
      <c r="D99" s="450"/>
      <c r="E99" s="450"/>
      <c r="F99" s="450"/>
      <c r="G99" s="450"/>
      <c r="H99" s="450"/>
      <c r="I99" s="450"/>
      <c r="J99" s="450"/>
      <c r="K99" s="450"/>
      <c r="L99" s="450"/>
      <c r="M99" s="450"/>
      <c r="N99" s="451"/>
    </row>
    <row r="102" spans="2:17" ht="46.15" customHeight="1" x14ac:dyDescent="0.25">
      <c r="B102" s="68" t="s">
        <v>33</v>
      </c>
      <c r="C102" s="68" t="s">
        <v>45</v>
      </c>
      <c r="D102" s="452" t="s">
        <v>3</v>
      </c>
      <c r="E102" s="454"/>
    </row>
    <row r="103" spans="2:17" ht="46.9" customHeight="1" x14ac:dyDescent="0.25">
      <c r="B103" s="69" t="s">
        <v>85</v>
      </c>
      <c r="C103" s="193" t="s">
        <v>95</v>
      </c>
      <c r="D103" s="463"/>
      <c r="E103" s="463"/>
    </row>
    <row r="106" spans="2:17" ht="26.25" x14ac:dyDescent="0.25">
      <c r="B106" s="437" t="s">
        <v>62</v>
      </c>
      <c r="C106" s="438"/>
      <c r="D106" s="438"/>
      <c r="E106" s="438"/>
      <c r="F106" s="438"/>
      <c r="G106" s="438"/>
      <c r="H106" s="438"/>
      <c r="I106" s="438"/>
      <c r="J106" s="438"/>
      <c r="K106" s="438"/>
      <c r="L106" s="438"/>
      <c r="M106" s="438"/>
      <c r="N106" s="438"/>
      <c r="O106" s="438"/>
      <c r="P106" s="438"/>
    </row>
    <row r="108" spans="2:17" ht="15.75" thickBot="1" x14ac:dyDescent="0.3"/>
    <row r="109" spans="2:17" ht="27" thickBot="1" x14ac:dyDescent="0.3">
      <c r="B109" s="449" t="s">
        <v>52</v>
      </c>
      <c r="C109" s="450"/>
      <c r="D109" s="450"/>
      <c r="E109" s="450"/>
      <c r="F109" s="450"/>
      <c r="G109" s="450"/>
      <c r="H109" s="450"/>
      <c r="I109" s="450"/>
      <c r="J109" s="450"/>
      <c r="K109" s="450"/>
      <c r="L109" s="450"/>
      <c r="M109" s="450"/>
      <c r="N109" s="451"/>
    </row>
    <row r="111" spans="2:17" ht="15.75" thickBot="1" x14ac:dyDescent="0.3">
      <c r="M111" s="65"/>
      <c r="N111" s="65"/>
    </row>
    <row r="112" spans="2:17" s="95" customFormat="1" ht="109.5" customHeight="1" x14ac:dyDescent="0.25">
      <c r="B112" s="106" t="s">
        <v>104</v>
      </c>
      <c r="C112" s="106" t="s">
        <v>105</v>
      </c>
      <c r="D112" s="106" t="s">
        <v>106</v>
      </c>
      <c r="E112" s="106" t="s">
        <v>43</v>
      </c>
      <c r="F112" s="106" t="s">
        <v>22</v>
      </c>
      <c r="G112" s="106" t="s">
        <v>65</v>
      </c>
      <c r="H112" s="106" t="s">
        <v>17</v>
      </c>
      <c r="I112" s="106" t="s">
        <v>10</v>
      </c>
      <c r="J112" s="106" t="s">
        <v>31</v>
      </c>
      <c r="K112" s="106" t="s">
        <v>59</v>
      </c>
      <c r="L112" s="106" t="s">
        <v>20</v>
      </c>
      <c r="M112" s="91" t="s">
        <v>26</v>
      </c>
      <c r="N112" s="106" t="s">
        <v>107</v>
      </c>
      <c r="O112" s="106" t="s">
        <v>36</v>
      </c>
      <c r="P112" s="107" t="s">
        <v>11</v>
      </c>
      <c r="Q112" s="107" t="s">
        <v>19</v>
      </c>
    </row>
    <row r="113" spans="1:26" s="101" customFormat="1" ht="50.25" customHeight="1" x14ac:dyDescent="0.25">
      <c r="A113" s="47">
        <v>1</v>
      </c>
      <c r="B113" s="102" t="s">
        <v>1793</v>
      </c>
      <c r="C113" s="103" t="s">
        <v>1793</v>
      </c>
      <c r="D113" s="102" t="s">
        <v>1258</v>
      </c>
      <c r="E113" s="316" t="s">
        <v>1849</v>
      </c>
      <c r="F113" s="103" t="s">
        <v>95</v>
      </c>
      <c r="G113" s="313" t="s">
        <v>182</v>
      </c>
      <c r="H113" s="314">
        <v>40217</v>
      </c>
      <c r="I113" s="314">
        <v>40442</v>
      </c>
      <c r="J113" s="315" t="s">
        <v>96</v>
      </c>
      <c r="K113" s="317">
        <v>7</v>
      </c>
      <c r="L113" s="315" t="s">
        <v>182</v>
      </c>
      <c r="M113" s="317">
        <v>832</v>
      </c>
      <c r="N113" s="318" t="s">
        <v>182</v>
      </c>
      <c r="O113" s="349">
        <v>614824162</v>
      </c>
      <c r="P113" s="320"/>
      <c r="Q113" s="332" t="s">
        <v>1850</v>
      </c>
      <c r="R113" s="100"/>
      <c r="S113" s="100"/>
      <c r="T113" s="100"/>
      <c r="U113" s="100"/>
      <c r="V113" s="100"/>
      <c r="W113" s="100"/>
      <c r="X113" s="100"/>
      <c r="Y113" s="100"/>
      <c r="Z113" s="100"/>
    </row>
    <row r="114" spans="1:26" s="101" customFormat="1" ht="51" customHeight="1" x14ac:dyDescent="0.25">
      <c r="A114" s="47">
        <f>+A113+1</f>
        <v>2</v>
      </c>
      <c r="B114" s="102" t="s">
        <v>1793</v>
      </c>
      <c r="C114" s="103" t="s">
        <v>1793</v>
      </c>
      <c r="D114" s="102" t="s">
        <v>1258</v>
      </c>
      <c r="E114" s="316" t="s">
        <v>1851</v>
      </c>
      <c r="F114" s="103" t="s">
        <v>95</v>
      </c>
      <c r="G114" s="103" t="s">
        <v>182</v>
      </c>
      <c r="H114" s="314">
        <v>40814</v>
      </c>
      <c r="I114" s="314">
        <v>40954</v>
      </c>
      <c r="J114" s="315" t="s">
        <v>96</v>
      </c>
      <c r="K114" s="317">
        <v>4</v>
      </c>
      <c r="L114" s="315" t="s">
        <v>182</v>
      </c>
      <c r="M114" s="317">
        <v>1365</v>
      </c>
      <c r="N114" s="318" t="s">
        <v>182</v>
      </c>
      <c r="O114" s="349">
        <v>484968193</v>
      </c>
      <c r="P114" s="320"/>
      <c r="Q114" s="332" t="s">
        <v>1850</v>
      </c>
      <c r="R114" s="100"/>
      <c r="S114" s="100"/>
      <c r="T114" s="100"/>
      <c r="U114" s="100"/>
      <c r="V114" s="100"/>
      <c r="W114" s="100"/>
      <c r="X114" s="100"/>
      <c r="Y114" s="100"/>
      <c r="Z114" s="100"/>
    </row>
    <row r="115" spans="1:26" s="101" customFormat="1" ht="51.75" customHeight="1" x14ac:dyDescent="0.25">
      <c r="A115" s="47">
        <f t="shared" ref="A115:A120" si="1">+A114+1</f>
        <v>3</v>
      </c>
      <c r="B115" s="102" t="s">
        <v>1793</v>
      </c>
      <c r="C115" s="103" t="s">
        <v>1793</v>
      </c>
      <c r="D115" s="102" t="s">
        <v>1258</v>
      </c>
      <c r="E115" s="102" t="s">
        <v>1852</v>
      </c>
      <c r="F115" s="103" t="s">
        <v>95</v>
      </c>
      <c r="G115" s="103" t="s">
        <v>182</v>
      </c>
      <c r="H115" s="314">
        <v>41267</v>
      </c>
      <c r="I115" s="314">
        <v>41453</v>
      </c>
      <c r="J115" s="315" t="s">
        <v>96</v>
      </c>
      <c r="K115" s="317">
        <v>6</v>
      </c>
      <c r="L115" s="315" t="s">
        <v>182</v>
      </c>
      <c r="M115" s="317">
        <v>40</v>
      </c>
      <c r="N115" s="318" t="s">
        <v>182</v>
      </c>
      <c r="O115" s="349">
        <v>66388720</v>
      </c>
      <c r="P115" s="320"/>
      <c r="Q115" s="332" t="s">
        <v>1850</v>
      </c>
      <c r="R115" s="100"/>
      <c r="S115" s="100"/>
      <c r="T115" s="100"/>
      <c r="U115" s="100"/>
      <c r="V115" s="100"/>
      <c r="W115" s="100"/>
      <c r="X115" s="100"/>
      <c r="Y115" s="100"/>
      <c r="Z115" s="100"/>
    </row>
    <row r="116" spans="1:26" s="101" customFormat="1" x14ac:dyDescent="0.25">
      <c r="A116" s="47">
        <f t="shared" si="1"/>
        <v>4</v>
      </c>
      <c r="B116" s="102"/>
      <c r="C116" s="103"/>
      <c r="D116" s="102"/>
      <c r="E116" s="316"/>
      <c r="F116" s="103"/>
      <c r="G116" s="103"/>
      <c r="H116" s="314"/>
      <c r="I116" s="314"/>
      <c r="J116" s="315"/>
      <c r="K116" s="318"/>
      <c r="L116" s="315"/>
      <c r="M116" s="317"/>
      <c r="N116" s="318"/>
      <c r="O116" s="349"/>
      <c r="P116" s="320"/>
      <c r="Q116" s="332"/>
      <c r="R116" s="100"/>
      <c r="S116" s="100"/>
      <c r="T116" s="100"/>
      <c r="U116" s="100"/>
      <c r="V116" s="100"/>
      <c r="W116" s="100"/>
      <c r="X116" s="100"/>
      <c r="Y116" s="100"/>
      <c r="Z116" s="100"/>
    </row>
    <row r="117" spans="1:26" s="101" customFormat="1" x14ac:dyDescent="0.25">
      <c r="A117" s="47">
        <f t="shared" si="1"/>
        <v>5</v>
      </c>
      <c r="B117" s="102"/>
      <c r="C117" s="103"/>
      <c r="D117" s="102"/>
      <c r="E117" s="316"/>
      <c r="F117" s="103"/>
      <c r="G117" s="103"/>
      <c r="H117" s="314"/>
      <c r="I117" s="314"/>
      <c r="J117" s="315"/>
      <c r="K117" s="317"/>
      <c r="L117" s="315"/>
      <c r="M117" s="317"/>
      <c r="N117" s="318"/>
      <c r="O117" s="349"/>
      <c r="P117" s="320"/>
      <c r="Q117" s="332"/>
      <c r="R117" s="100"/>
      <c r="S117" s="100"/>
      <c r="T117" s="100"/>
      <c r="U117" s="100"/>
      <c r="V117" s="100"/>
      <c r="W117" s="100"/>
      <c r="X117" s="100"/>
      <c r="Y117" s="100"/>
      <c r="Z117" s="100"/>
    </row>
    <row r="118" spans="1:26" s="101" customFormat="1" x14ac:dyDescent="0.25">
      <c r="A118" s="47">
        <f t="shared" si="1"/>
        <v>6</v>
      </c>
      <c r="B118" s="102"/>
      <c r="C118" s="103"/>
      <c r="D118" s="102"/>
      <c r="E118" s="316"/>
      <c r="F118" s="103"/>
      <c r="G118" s="103"/>
      <c r="H118" s="314"/>
      <c r="I118" s="314"/>
      <c r="J118" s="315"/>
      <c r="K118" s="317"/>
      <c r="L118" s="315"/>
      <c r="M118" s="317"/>
      <c r="N118" s="318"/>
      <c r="O118" s="349"/>
      <c r="P118" s="320"/>
      <c r="Q118" s="332"/>
      <c r="R118" s="100"/>
      <c r="S118" s="100"/>
      <c r="T118" s="100"/>
      <c r="U118" s="100"/>
      <c r="V118" s="100"/>
      <c r="W118" s="100"/>
      <c r="X118" s="100"/>
      <c r="Y118" s="100"/>
      <c r="Z118" s="100"/>
    </row>
    <row r="119" spans="1:26" s="101" customFormat="1" x14ac:dyDescent="0.25">
      <c r="A119" s="47">
        <f t="shared" si="1"/>
        <v>7</v>
      </c>
      <c r="B119" s="102"/>
      <c r="C119" s="103"/>
      <c r="D119" s="102"/>
      <c r="E119" s="316"/>
      <c r="F119" s="103"/>
      <c r="G119" s="103"/>
      <c r="H119" s="314"/>
      <c r="I119" s="314"/>
      <c r="J119" s="315"/>
      <c r="K119" s="317"/>
      <c r="L119" s="315"/>
      <c r="M119" s="317"/>
      <c r="N119" s="318"/>
      <c r="O119" s="349"/>
      <c r="P119" s="320"/>
      <c r="Q119" s="332"/>
      <c r="R119" s="100"/>
      <c r="S119" s="100"/>
      <c r="T119" s="100"/>
      <c r="U119" s="100"/>
      <c r="V119" s="100"/>
      <c r="W119" s="100"/>
      <c r="X119" s="100"/>
      <c r="Y119" s="100"/>
      <c r="Z119" s="100"/>
    </row>
    <row r="120" spans="1:26" s="101" customFormat="1" x14ac:dyDescent="0.25">
      <c r="A120" s="47">
        <f t="shared" si="1"/>
        <v>8</v>
      </c>
      <c r="B120" s="102"/>
      <c r="C120" s="103"/>
      <c r="D120" s="102"/>
      <c r="E120" s="316"/>
      <c r="F120" s="103"/>
      <c r="G120" s="103"/>
      <c r="H120" s="314"/>
      <c r="I120" s="314"/>
      <c r="J120" s="315"/>
      <c r="K120" s="317"/>
      <c r="L120" s="315"/>
      <c r="M120" s="317"/>
      <c r="N120" s="318"/>
      <c r="O120" s="349"/>
      <c r="P120" s="320"/>
      <c r="Q120" s="332"/>
      <c r="R120" s="100"/>
      <c r="S120" s="100"/>
      <c r="T120" s="100"/>
      <c r="U120" s="100"/>
      <c r="V120" s="100"/>
      <c r="W120" s="100"/>
      <c r="X120" s="100"/>
      <c r="Y120" s="100"/>
      <c r="Z120" s="100"/>
    </row>
    <row r="121" spans="1:26" s="101" customFormat="1" x14ac:dyDescent="0.25">
      <c r="A121" s="47"/>
      <c r="B121" s="102" t="s">
        <v>16</v>
      </c>
      <c r="C121" s="103"/>
      <c r="D121" s="102"/>
      <c r="E121" s="316"/>
      <c r="F121" s="103"/>
      <c r="G121" s="103"/>
      <c r="H121" s="314"/>
      <c r="I121" s="314"/>
      <c r="J121" s="315"/>
      <c r="K121" s="322">
        <f>SUM(K113:K120)</f>
        <v>17</v>
      </c>
      <c r="L121" s="322">
        <f>SUM(L113:L120)</f>
        <v>0</v>
      </c>
      <c r="M121" s="333">
        <f>SUM(M113:M120)</f>
        <v>2237</v>
      </c>
      <c r="N121" s="322">
        <f>SUM(N113:N120)</f>
        <v>0</v>
      </c>
      <c r="O121" s="320"/>
      <c r="P121" s="320"/>
      <c r="Q121" s="47"/>
    </row>
    <row r="122" spans="1:26" x14ac:dyDescent="0.25">
      <c r="B122" s="30"/>
      <c r="C122" s="30"/>
      <c r="D122" s="30"/>
      <c r="E122" s="31"/>
      <c r="F122" s="30"/>
      <c r="G122" s="30"/>
      <c r="H122" s="30"/>
      <c r="I122" s="30"/>
      <c r="J122" s="30"/>
      <c r="K122" s="30"/>
      <c r="L122" s="30"/>
      <c r="M122" s="30"/>
      <c r="N122" s="30"/>
      <c r="O122" s="30"/>
      <c r="P122" s="30"/>
    </row>
    <row r="123" spans="1:26" ht="18.75" x14ac:dyDescent="0.25">
      <c r="B123" s="59" t="s">
        <v>32</v>
      </c>
      <c r="C123" s="73">
        <f>+K121</f>
        <v>17</v>
      </c>
      <c r="H123" s="32"/>
      <c r="I123" s="32"/>
      <c r="J123" s="32"/>
      <c r="K123" s="32"/>
      <c r="L123" s="32"/>
      <c r="M123" s="32"/>
      <c r="N123" s="30"/>
      <c r="O123" s="30"/>
      <c r="P123" s="30"/>
    </row>
    <row r="125" spans="1:26" ht="15.75" thickBot="1" x14ac:dyDescent="0.3"/>
    <row r="126" spans="1:26" ht="37.15" customHeight="1" thickBot="1" x14ac:dyDescent="0.3">
      <c r="B126" s="76" t="s">
        <v>47</v>
      </c>
      <c r="C126" s="77" t="s">
        <v>48</v>
      </c>
      <c r="D126" s="76" t="s">
        <v>49</v>
      </c>
      <c r="E126" s="77" t="s">
        <v>53</v>
      </c>
    </row>
    <row r="127" spans="1:26" ht="41.45" customHeight="1" x14ac:dyDescent="0.25">
      <c r="B127" s="67" t="s">
        <v>86</v>
      </c>
      <c r="C127" s="70">
        <v>20</v>
      </c>
      <c r="D127" s="70"/>
      <c r="E127" s="467">
        <f>+D127+D128+D129</f>
        <v>30</v>
      </c>
    </row>
    <row r="128" spans="1:26" x14ac:dyDescent="0.25">
      <c r="B128" s="67" t="s">
        <v>87</v>
      </c>
      <c r="C128" s="200">
        <v>30</v>
      </c>
      <c r="D128" s="193">
        <v>30</v>
      </c>
      <c r="E128" s="468"/>
    </row>
    <row r="129" spans="2:17" ht="15.75" thickBot="1" x14ac:dyDescent="0.3">
      <c r="B129" s="67" t="s">
        <v>88</v>
      </c>
      <c r="C129" s="72">
        <v>40</v>
      </c>
      <c r="D129" s="72"/>
      <c r="E129" s="469"/>
    </row>
    <row r="131" spans="2:17" ht="15.75" thickBot="1" x14ac:dyDescent="0.3"/>
    <row r="132" spans="2:17" ht="27" thickBot="1" x14ac:dyDescent="0.3">
      <c r="B132" s="449" t="s">
        <v>50</v>
      </c>
      <c r="C132" s="450"/>
      <c r="D132" s="450"/>
      <c r="E132" s="450"/>
      <c r="F132" s="450"/>
      <c r="G132" s="450"/>
      <c r="H132" s="450"/>
      <c r="I132" s="450"/>
      <c r="J132" s="450"/>
      <c r="K132" s="450"/>
      <c r="L132" s="450"/>
      <c r="M132" s="450"/>
      <c r="N132" s="451"/>
    </row>
    <row r="134" spans="2:17" ht="76.5" customHeight="1" x14ac:dyDescent="0.25">
      <c r="B134" s="108" t="s">
        <v>0</v>
      </c>
      <c r="C134" s="108" t="s">
        <v>39</v>
      </c>
      <c r="D134" s="108" t="s">
        <v>40</v>
      </c>
      <c r="E134" s="108" t="s">
        <v>78</v>
      </c>
      <c r="F134" s="108" t="s">
        <v>80</v>
      </c>
      <c r="G134" s="108" t="s">
        <v>81</v>
      </c>
      <c r="H134" s="108" t="s">
        <v>82</v>
      </c>
      <c r="I134" s="108" t="s">
        <v>79</v>
      </c>
      <c r="J134" s="452" t="s">
        <v>83</v>
      </c>
      <c r="K134" s="453"/>
      <c r="L134" s="454"/>
      <c r="M134" s="108" t="s">
        <v>84</v>
      </c>
      <c r="N134" s="108" t="s">
        <v>41</v>
      </c>
      <c r="O134" s="108" t="s">
        <v>42</v>
      </c>
      <c r="P134" s="452" t="s">
        <v>3</v>
      </c>
      <c r="Q134" s="454"/>
    </row>
    <row r="135" spans="2:17" ht="378" customHeight="1" x14ac:dyDescent="0.25">
      <c r="B135" s="328" t="s">
        <v>1853</v>
      </c>
      <c r="C135" s="350" t="s">
        <v>1854</v>
      </c>
      <c r="D135" s="328" t="s">
        <v>1855</v>
      </c>
      <c r="E135" s="328">
        <v>44191416</v>
      </c>
      <c r="F135" s="328" t="s">
        <v>363</v>
      </c>
      <c r="G135" s="328" t="s">
        <v>313</v>
      </c>
      <c r="H135" s="351">
        <v>38548</v>
      </c>
      <c r="I135" s="326"/>
      <c r="J135" s="328" t="s">
        <v>1856</v>
      </c>
      <c r="K135" s="326" t="s">
        <v>1857</v>
      </c>
      <c r="L135" s="326" t="s">
        <v>1858</v>
      </c>
      <c r="M135" s="328" t="s">
        <v>95</v>
      </c>
      <c r="N135" s="328" t="s">
        <v>95</v>
      </c>
      <c r="O135" s="328" t="s">
        <v>95</v>
      </c>
      <c r="P135" s="503"/>
      <c r="Q135" s="503"/>
    </row>
    <row r="136" spans="2:17" ht="129" customHeight="1" x14ac:dyDescent="0.25">
      <c r="B136" s="328" t="s">
        <v>1853</v>
      </c>
      <c r="C136" s="328" t="s">
        <v>1859</v>
      </c>
      <c r="D136" s="328" t="s">
        <v>1860</v>
      </c>
      <c r="E136" s="328">
        <v>32799799</v>
      </c>
      <c r="F136" s="328" t="s">
        <v>1861</v>
      </c>
      <c r="G136" s="328" t="s">
        <v>117</v>
      </c>
      <c r="H136" s="351">
        <v>40164</v>
      </c>
      <c r="I136" s="326"/>
      <c r="J136" s="328" t="s">
        <v>1862</v>
      </c>
      <c r="K136" s="326" t="s">
        <v>1863</v>
      </c>
      <c r="L136" s="326" t="s">
        <v>1864</v>
      </c>
      <c r="M136" s="328" t="s">
        <v>95</v>
      </c>
      <c r="N136" s="328" t="s">
        <v>96</v>
      </c>
      <c r="O136" s="328" t="s">
        <v>96</v>
      </c>
      <c r="P136" s="352"/>
      <c r="Q136" s="353"/>
    </row>
    <row r="137" spans="2:17" ht="60.75" customHeight="1" x14ac:dyDescent="0.25">
      <c r="B137" s="328" t="s">
        <v>1865</v>
      </c>
      <c r="C137" s="328" t="s">
        <v>1854</v>
      </c>
      <c r="D137" s="328" t="s">
        <v>1866</v>
      </c>
      <c r="E137" s="328">
        <v>73560046</v>
      </c>
      <c r="F137" s="328" t="s">
        <v>684</v>
      </c>
      <c r="G137" s="328" t="s">
        <v>1867</v>
      </c>
      <c r="H137" s="351">
        <v>38442</v>
      </c>
      <c r="I137" s="326"/>
      <c r="J137" s="354" t="s">
        <v>1868</v>
      </c>
      <c r="K137" s="326" t="s">
        <v>1869</v>
      </c>
      <c r="L137" s="326" t="s">
        <v>1870</v>
      </c>
      <c r="M137" s="328" t="s">
        <v>95</v>
      </c>
      <c r="N137" s="328" t="s">
        <v>96</v>
      </c>
      <c r="O137" s="328" t="s">
        <v>96</v>
      </c>
      <c r="P137" s="504"/>
      <c r="Q137" s="505"/>
    </row>
    <row r="138" spans="2:17" ht="100.5" customHeight="1" x14ac:dyDescent="0.25">
      <c r="B138" s="328" t="s">
        <v>1865</v>
      </c>
      <c r="C138" s="328" t="s">
        <v>1859</v>
      </c>
      <c r="D138" s="328" t="s">
        <v>1871</v>
      </c>
      <c r="E138" s="328">
        <v>22599355</v>
      </c>
      <c r="F138" s="328" t="s">
        <v>920</v>
      </c>
      <c r="G138" s="328" t="s">
        <v>685</v>
      </c>
      <c r="H138" s="351">
        <v>36196</v>
      </c>
      <c r="I138" s="326"/>
      <c r="J138" s="354" t="s">
        <v>1054</v>
      </c>
      <c r="K138" s="326" t="s">
        <v>1872</v>
      </c>
      <c r="L138" s="326" t="s">
        <v>1873</v>
      </c>
      <c r="M138" s="328" t="s">
        <v>95</v>
      </c>
      <c r="N138" s="328" t="s">
        <v>95</v>
      </c>
      <c r="O138" s="328" t="s">
        <v>95</v>
      </c>
      <c r="P138" s="352"/>
      <c r="Q138" s="353"/>
    </row>
    <row r="139" spans="2:17" ht="33.6" customHeight="1" x14ac:dyDescent="0.25">
      <c r="B139" s="328" t="s">
        <v>1874</v>
      </c>
      <c r="C139" s="328" t="s">
        <v>1854</v>
      </c>
      <c r="D139" s="328" t="s">
        <v>1875</v>
      </c>
      <c r="E139" s="328">
        <v>32746573</v>
      </c>
      <c r="F139" s="328" t="s">
        <v>561</v>
      </c>
      <c r="G139" s="328" t="s">
        <v>116</v>
      </c>
      <c r="H139" s="328"/>
      <c r="I139" s="326"/>
      <c r="J139" s="328"/>
      <c r="K139" s="326"/>
      <c r="L139" s="326"/>
      <c r="M139" s="328" t="s">
        <v>95</v>
      </c>
      <c r="N139" s="328" t="s">
        <v>95</v>
      </c>
      <c r="O139" s="328" t="s">
        <v>95</v>
      </c>
      <c r="P139" s="503"/>
      <c r="Q139" s="503"/>
    </row>
    <row r="142" spans="2:17" ht="15.75" thickBot="1" x14ac:dyDescent="0.3"/>
    <row r="143" spans="2:17" ht="54" customHeight="1" x14ac:dyDescent="0.25">
      <c r="B143" s="112" t="s">
        <v>33</v>
      </c>
      <c r="C143" s="112" t="s">
        <v>47</v>
      </c>
      <c r="D143" s="108" t="s">
        <v>48</v>
      </c>
      <c r="E143" s="112" t="s">
        <v>49</v>
      </c>
      <c r="F143" s="77" t="s">
        <v>54</v>
      </c>
      <c r="G143" s="82"/>
    </row>
    <row r="144" spans="2:17" ht="120.75" customHeight="1" x14ac:dyDescent="0.25">
      <c r="B144" s="509" t="s">
        <v>51</v>
      </c>
      <c r="C144" s="355" t="s">
        <v>89</v>
      </c>
      <c r="D144" s="356">
        <v>25</v>
      </c>
      <c r="E144" s="356">
        <v>25</v>
      </c>
      <c r="F144" s="510">
        <f>+E144+E145+E146</f>
        <v>60</v>
      </c>
      <c r="G144" s="83"/>
    </row>
    <row r="145" spans="2:7" ht="120.75" customHeight="1" x14ac:dyDescent="0.25">
      <c r="B145" s="509"/>
      <c r="C145" s="355" t="s">
        <v>90</v>
      </c>
      <c r="D145" s="357">
        <v>25</v>
      </c>
      <c r="E145" s="356">
        <v>25</v>
      </c>
      <c r="F145" s="511"/>
      <c r="G145" s="83"/>
    </row>
    <row r="146" spans="2:7" ht="117.75" customHeight="1" x14ac:dyDescent="0.25">
      <c r="B146" s="509"/>
      <c r="C146" s="355" t="s">
        <v>91</v>
      </c>
      <c r="D146" s="356">
        <v>10</v>
      </c>
      <c r="E146" s="356">
        <v>10</v>
      </c>
      <c r="F146" s="512"/>
      <c r="G146" s="83"/>
    </row>
    <row r="147" spans="2:7" x14ac:dyDescent="0.25">
      <c r="C147" s="92"/>
    </row>
    <row r="150" spans="2:7" x14ac:dyDescent="0.25">
      <c r="B150" s="110" t="s">
        <v>55</v>
      </c>
    </row>
    <row r="153" spans="2:7" x14ac:dyDescent="0.25">
      <c r="B153" s="113" t="s">
        <v>33</v>
      </c>
      <c r="C153" s="113" t="s">
        <v>56</v>
      </c>
      <c r="D153" s="112" t="s">
        <v>49</v>
      </c>
      <c r="E153" s="112" t="s">
        <v>16</v>
      </c>
    </row>
    <row r="154" spans="2:7" ht="28.5" x14ac:dyDescent="0.25">
      <c r="B154" s="93" t="s">
        <v>57</v>
      </c>
      <c r="C154" s="94">
        <v>40</v>
      </c>
      <c r="D154" s="193">
        <f>+E127</f>
        <v>30</v>
      </c>
      <c r="E154" s="446">
        <f>+D154+D155</f>
        <v>90</v>
      </c>
    </row>
    <row r="155" spans="2:7" ht="42.75" x14ac:dyDescent="0.25">
      <c r="B155" s="93" t="s">
        <v>58</v>
      </c>
      <c r="C155" s="94">
        <v>60</v>
      </c>
      <c r="D155" s="193">
        <f>+F144</f>
        <v>60</v>
      </c>
      <c r="E155" s="447"/>
    </row>
  </sheetData>
  <mergeCells count="52">
    <mergeCell ref="E154:E155"/>
    <mergeCell ref="D103:E103"/>
    <mergeCell ref="B106:P106"/>
    <mergeCell ref="B109:N109"/>
    <mergeCell ref="E127:E129"/>
    <mergeCell ref="B132:N132"/>
    <mergeCell ref="J134:L134"/>
    <mergeCell ref="P134:Q134"/>
    <mergeCell ref="P135:Q135"/>
    <mergeCell ref="P137:Q137"/>
    <mergeCell ref="P139:Q139"/>
    <mergeCell ref="B144:B146"/>
    <mergeCell ref="F144:F146"/>
    <mergeCell ref="D102:E102"/>
    <mergeCell ref="P87:Q87"/>
    <mergeCell ref="P88:Q88"/>
    <mergeCell ref="P89:Q89"/>
    <mergeCell ref="P90:Q90"/>
    <mergeCell ref="P91:Q91"/>
    <mergeCell ref="P92:Q92"/>
    <mergeCell ref="P93:Q93"/>
    <mergeCell ref="P94:Q94"/>
    <mergeCell ref="P95:Q95"/>
    <mergeCell ref="P96:Q96"/>
    <mergeCell ref="B99:N99"/>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86"/>
  <sheetViews>
    <sheetView topLeftCell="A127" workbookViewId="0">
      <selection activeCell="B71" sqref="B71"/>
    </sheetView>
  </sheetViews>
  <sheetFormatPr baseColWidth="10" defaultRowHeight="15" x14ac:dyDescent="0.25"/>
  <cols>
    <col min="1" max="1" width="54.140625" style="92" customWidth="1"/>
    <col min="2" max="2" width="22.7109375" style="92" customWidth="1"/>
    <col min="3" max="3" width="27.7109375" style="92" customWidth="1"/>
    <col min="4" max="4" width="26.85546875" style="92" customWidth="1"/>
    <col min="5" max="5" width="15.42578125" style="92" customWidth="1"/>
    <col min="6" max="6" width="14" style="92" customWidth="1"/>
    <col min="7" max="7" width="13.28515625" style="92" customWidth="1"/>
    <col min="8"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1405</v>
      </c>
      <c r="C5" s="439"/>
      <c r="D5" s="439"/>
      <c r="E5" s="439"/>
      <c r="F5" s="439"/>
      <c r="G5" s="439"/>
      <c r="H5" s="439"/>
      <c r="I5" s="439"/>
      <c r="J5" s="439"/>
      <c r="K5" s="439"/>
      <c r="L5" s="439"/>
      <c r="M5" s="440"/>
      <c r="N5" s="9"/>
      <c r="O5" s="9"/>
      <c r="P5" s="9"/>
    </row>
    <row r="6" spans="1:16" ht="16.5" thickBot="1" x14ac:dyDescent="0.3">
      <c r="A6" s="12" t="s">
        <v>5</v>
      </c>
      <c r="B6" s="439" t="s">
        <v>1406</v>
      </c>
      <c r="C6" s="439"/>
      <c r="D6" s="439"/>
      <c r="E6" s="439"/>
      <c r="F6" s="439"/>
      <c r="G6" s="439"/>
      <c r="H6" s="439"/>
      <c r="I6" s="439"/>
      <c r="J6" s="439"/>
      <c r="K6" s="439"/>
      <c r="L6" s="439"/>
      <c r="M6" s="440"/>
      <c r="N6" s="9"/>
      <c r="O6" s="9"/>
      <c r="P6" s="9"/>
    </row>
    <row r="7" spans="1:16" ht="16.5" thickBot="1" x14ac:dyDescent="0.3">
      <c r="A7" s="12" t="s">
        <v>6</v>
      </c>
      <c r="B7" s="439" t="s">
        <v>1407</v>
      </c>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v>33</v>
      </c>
      <c r="C9" s="441"/>
      <c r="D9" s="442"/>
      <c r="E9" s="34"/>
      <c r="F9" s="34"/>
      <c r="G9" s="34"/>
      <c r="H9" s="34"/>
      <c r="I9" s="34"/>
      <c r="J9" s="34"/>
      <c r="K9" s="34"/>
      <c r="L9" s="34"/>
      <c r="M9" s="35"/>
      <c r="N9" s="9"/>
      <c r="O9" s="9"/>
      <c r="P9" s="9"/>
    </row>
    <row r="10" spans="1:16" ht="16.5" thickBot="1" x14ac:dyDescent="0.3">
      <c r="A10" s="14" t="s">
        <v>9</v>
      </c>
      <c r="B10" s="15">
        <v>41979</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33</v>
      </c>
      <c r="D14" s="36">
        <v>952258300</v>
      </c>
      <c r="E14" s="241">
        <v>350</v>
      </c>
      <c r="F14" s="81"/>
      <c r="G14" s="9"/>
      <c r="H14" s="39"/>
      <c r="I14" s="39"/>
      <c r="J14" s="39"/>
      <c r="K14" s="39"/>
      <c r="L14" s="39"/>
      <c r="M14" s="96"/>
      <c r="N14" s="9"/>
      <c r="O14" s="9"/>
      <c r="P14" s="9"/>
    </row>
    <row r="15" spans="1:16" x14ac:dyDescent="0.25">
      <c r="A15" s="443"/>
      <c r="B15" s="443"/>
      <c r="C15" s="198"/>
      <c r="D15" s="36"/>
      <c r="E15" s="241"/>
      <c r="F15" s="81"/>
      <c r="G15" s="9"/>
      <c r="H15" s="39"/>
      <c r="I15" s="39"/>
      <c r="J15" s="39"/>
      <c r="K15" s="39"/>
      <c r="L15" s="39"/>
      <c r="M15" s="96"/>
      <c r="N15" s="9"/>
      <c r="O15" s="9"/>
      <c r="P15" s="9"/>
    </row>
    <row r="16" spans="1:16" x14ac:dyDescent="0.25">
      <c r="A16" s="443"/>
      <c r="B16" s="443"/>
      <c r="C16" s="198"/>
      <c r="D16" s="36"/>
      <c r="E16" s="241"/>
      <c r="F16" s="81"/>
      <c r="G16" s="9"/>
      <c r="H16" s="39"/>
      <c r="I16" s="39"/>
      <c r="J16" s="39"/>
      <c r="K16" s="39"/>
      <c r="L16" s="39"/>
      <c r="M16" s="96"/>
      <c r="N16" s="9"/>
      <c r="O16" s="9"/>
      <c r="P16" s="9"/>
    </row>
    <row r="17" spans="1:16" x14ac:dyDescent="0.25">
      <c r="A17" s="443"/>
      <c r="B17" s="443"/>
      <c r="C17" s="198"/>
      <c r="D17" s="37"/>
      <c r="E17" s="241"/>
      <c r="F17" s="81"/>
      <c r="G17" s="22"/>
      <c r="H17" s="39"/>
      <c r="I17" s="39"/>
      <c r="J17" s="39"/>
      <c r="K17" s="39"/>
      <c r="L17" s="39"/>
      <c r="M17" s="20"/>
      <c r="N17" s="9"/>
      <c r="O17" s="9"/>
      <c r="P17" s="9"/>
    </row>
    <row r="18" spans="1:16" x14ac:dyDescent="0.25">
      <c r="A18" s="443"/>
      <c r="B18" s="443"/>
      <c r="C18" s="198"/>
      <c r="D18" s="37"/>
      <c r="E18" s="36"/>
      <c r="F18" s="81"/>
      <c r="G18" s="22"/>
      <c r="H18" s="41"/>
      <c r="I18" s="41"/>
      <c r="J18" s="41"/>
      <c r="K18" s="41"/>
      <c r="L18" s="41"/>
      <c r="M18" s="20"/>
      <c r="N18" s="9"/>
      <c r="O18" s="9"/>
      <c r="P18" s="9"/>
    </row>
    <row r="19" spans="1:16" x14ac:dyDescent="0.25">
      <c r="A19" s="443"/>
      <c r="B19" s="443"/>
      <c r="C19" s="198"/>
      <c r="D19" s="37"/>
      <c r="E19" s="36"/>
      <c r="F19" s="81"/>
      <c r="G19" s="22"/>
      <c r="H19" s="95"/>
      <c r="I19" s="95"/>
      <c r="J19" s="95"/>
      <c r="K19" s="95"/>
      <c r="L19" s="95"/>
      <c r="M19" s="20"/>
      <c r="N19" s="9"/>
      <c r="O19" s="9"/>
      <c r="P19" s="9"/>
    </row>
    <row r="20" spans="1:16" x14ac:dyDescent="0.25">
      <c r="A20" s="443"/>
      <c r="B20" s="443"/>
      <c r="C20" s="198"/>
      <c r="D20" s="37"/>
      <c r="E20" s="36"/>
      <c r="F20" s="81"/>
      <c r="G20" s="22"/>
      <c r="H20" s="95"/>
      <c r="I20" s="95"/>
      <c r="J20" s="95"/>
      <c r="K20" s="95"/>
      <c r="L20" s="95"/>
      <c r="M20" s="20"/>
      <c r="N20" s="9"/>
      <c r="O20" s="9"/>
      <c r="P20" s="9"/>
    </row>
    <row r="21" spans="1:16" x14ac:dyDescent="0.25">
      <c r="A21" s="444" t="s">
        <v>14</v>
      </c>
      <c r="B21" s="445"/>
      <c r="C21" s="198"/>
      <c r="D21" s="64">
        <f>SUM(D14:D20)</f>
        <v>952258300</v>
      </c>
      <c r="E21" s="241">
        <f>SUM(E14:E20)</f>
        <v>350</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280</v>
      </c>
      <c r="C23" s="42"/>
      <c r="D23" s="45">
        <f>D21</f>
        <v>952258300</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t="s">
        <v>165</v>
      </c>
      <c r="C29" s="193"/>
      <c r="H29" s="95"/>
      <c r="I29" s="95"/>
      <c r="J29" s="95"/>
      <c r="K29" s="95"/>
      <c r="L29" s="95"/>
      <c r="M29" s="96"/>
      <c r="N29" s="9"/>
      <c r="O29" s="9"/>
      <c r="P29" s="9"/>
    </row>
    <row r="30" spans="1:16" x14ac:dyDescent="0.25">
      <c r="A30" s="109" t="s">
        <v>98</v>
      </c>
      <c r="B30" s="193" t="s">
        <v>165</v>
      </c>
      <c r="C30" s="193"/>
      <c r="H30" s="95"/>
      <c r="I30" s="95"/>
      <c r="J30" s="95"/>
      <c r="K30" s="95"/>
      <c r="L30" s="95"/>
      <c r="M30" s="96"/>
      <c r="N30" s="9"/>
      <c r="O30" s="9"/>
      <c r="P30" s="9"/>
    </row>
    <row r="31" spans="1:16" x14ac:dyDescent="0.25">
      <c r="A31" s="109" t="s">
        <v>99</v>
      </c>
      <c r="B31" s="193" t="s">
        <v>165</v>
      </c>
      <c r="C31" s="193"/>
      <c r="H31" s="95"/>
      <c r="I31" s="95"/>
      <c r="J31" s="95"/>
      <c r="K31" s="95"/>
      <c r="L31" s="95"/>
      <c r="M31" s="96"/>
      <c r="N31" s="9"/>
      <c r="O31" s="9"/>
      <c r="P31" s="9"/>
    </row>
    <row r="32" spans="1:16" x14ac:dyDescent="0.25">
      <c r="A32" s="109" t="s">
        <v>100</v>
      </c>
      <c r="B32" s="242"/>
      <c r="C32" s="109" t="s">
        <v>165</v>
      </c>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100</v>
      </c>
      <c r="H39" s="95"/>
      <c r="I39" s="95"/>
      <c r="J39" s="95"/>
      <c r="K39" s="95"/>
      <c r="L39" s="95"/>
      <c r="M39" s="96"/>
      <c r="N39" s="9"/>
      <c r="O39" s="9"/>
      <c r="P39" s="9"/>
    </row>
    <row r="40" spans="1:16" ht="122.25" customHeight="1" x14ac:dyDescent="0.25">
      <c r="A40" s="93" t="s">
        <v>103</v>
      </c>
      <c r="B40" s="94">
        <v>60</v>
      </c>
      <c r="C40" s="193">
        <v>60</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f>13/30</f>
        <v>0.43333333333333335</v>
      </c>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45" x14ac:dyDescent="0.25">
      <c r="A48" s="50" t="s">
        <v>1408</v>
      </c>
      <c r="B48" s="50" t="s">
        <v>1408</v>
      </c>
      <c r="C48" s="102" t="s">
        <v>166</v>
      </c>
      <c r="D48" s="97" t="s">
        <v>1409</v>
      </c>
      <c r="E48" s="98" t="s">
        <v>95</v>
      </c>
      <c r="F48" s="98"/>
      <c r="G48" s="105">
        <v>40371</v>
      </c>
      <c r="H48" s="105">
        <v>40507</v>
      </c>
      <c r="I48" s="99" t="s">
        <v>96</v>
      </c>
      <c r="J48" s="155">
        <v>4.43</v>
      </c>
      <c r="K48" s="155"/>
      <c r="L48" s="124">
        <v>491</v>
      </c>
      <c r="M48" s="90"/>
      <c r="N48" s="27">
        <v>499223339</v>
      </c>
      <c r="O48" s="27"/>
      <c r="P48" s="116"/>
    </row>
    <row r="49" spans="1:16" ht="45.75" customHeight="1" x14ac:dyDescent="0.25">
      <c r="A49" s="50" t="s">
        <v>1408</v>
      </c>
      <c r="B49" s="50" t="s">
        <v>1408</v>
      </c>
      <c r="C49" s="102" t="s">
        <v>260</v>
      </c>
      <c r="D49" s="155" t="s">
        <v>1410</v>
      </c>
      <c r="E49" s="98" t="s">
        <v>95</v>
      </c>
      <c r="F49" s="98"/>
      <c r="G49" s="105">
        <v>41151</v>
      </c>
      <c r="H49" s="105">
        <v>41258</v>
      </c>
      <c r="I49" s="99" t="s">
        <v>96</v>
      </c>
      <c r="J49" s="155">
        <v>3.5</v>
      </c>
      <c r="K49" s="155"/>
      <c r="L49" s="124">
        <v>373</v>
      </c>
      <c r="M49" s="90"/>
      <c r="N49" s="27">
        <v>371406644</v>
      </c>
      <c r="O49" s="27"/>
      <c r="P49" s="116"/>
    </row>
    <row r="50" spans="1:16" ht="45" x14ac:dyDescent="0.25">
      <c r="A50" s="50" t="s">
        <v>1408</v>
      </c>
      <c r="B50" s="103" t="s">
        <v>1408</v>
      </c>
      <c r="C50" s="102" t="s">
        <v>260</v>
      </c>
      <c r="D50" s="97" t="s">
        <v>1411</v>
      </c>
      <c r="E50" s="98" t="s">
        <v>95</v>
      </c>
      <c r="F50" s="98"/>
      <c r="G50" s="105">
        <v>41348</v>
      </c>
      <c r="H50" s="105">
        <v>41453</v>
      </c>
      <c r="I50" s="99" t="s">
        <v>96</v>
      </c>
      <c r="J50" s="155">
        <v>3.43</v>
      </c>
      <c r="K50" s="155"/>
      <c r="L50" s="124">
        <v>373</v>
      </c>
      <c r="M50" s="90"/>
      <c r="N50" s="27">
        <v>316837652</v>
      </c>
      <c r="O50" s="27"/>
      <c r="P50" s="116"/>
    </row>
    <row r="51" spans="1:16" ht="60" x14ac:dyDescent="0.25">
      <c r="A51" s="50" t="s">
        <v>1412</v>
      </c>
      <c r="B51" s="50" t="s">
        <v>1412</v>
      </c>
      <c r="C51" s="102" t="s">
        <v>189</v>
      </c>
      <c r="D51" s="97" t="s">
        <v>1413</v>
      </c>
      <c r="E51" s="98" t="s">
        <v>95</v>
      </c>
      <c r="F51" s="98"/>
      <c r="G51" s="105">
        <v>41501</v>
      </c>
      <c r="H51" s="105">
        <v>41912</v>
      </c>
      <c r="I51" s="99" t="s">
        <v>96</v>
      </c>
      <c r="J51" s="155">
        <v>13.5</v>
      </c>
      <c r="K51" s="155"/>
      <c r="L51" s="124">
        <v>1150</v>
      </c>
      <c r="M51" s="90"/>
      <c r="N51" s="27">
        <v>2981892475</v>
      </c>
      <c r="O51" s="27"/>
      <c r="P51" s="116" t="s">
        <v>1414</v>
      </c>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24.86</v>
      </c>
      <c r="K56" s="104">
        <f t="shared" si="0"/>
        <v>0</v>
      </c>
      <c r="L56" s="114">
        <f t="shared" si="0"/>
        <v>2387</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24.86</v>
      </c>
      <c r="C60" s="200" t="s">
        <v>165</v>
      </c>
      <c r="D60" s="200"/>
      <c r="E60" s="32"/>
      <c r="F60" s="32"/>
      <c r="G60" s="32">
        <v>44</v>
      </c>
      <c r="H60" s="32"/>
      <c r="I60" s="32"/>
      <c r="J60" s="32"/>
      <c r="K60" s="32"/>
      <c r="L60" s="32"/>
      <c r="M60" s="30"/>
      <c r="N60" s="30"/>
      <c r="O60" s="30"/>
      <c r="P60" s="30"/>
    </row>
    <row r="61" spans="1:16" x14ac:dyDescent="0.25">
      <c r="A61" s="59" t="s">
        <v>25</v>
      </c>
      <c r="B61" s="60">
        <f>+L56</f>
        <v>2387</v>
      </c>
      <c r="C61" s="200" t="s">
        <v>165</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x14ac:dyDescent="0.25">
      <c r="A68" s="243" t="s">
        <v>713</v>
      </c>
      <c r="B68" s="273" t="s">
        <v>114</v>
      </c>
      <c r="C68" s="288" t="s">
        <v>1415</v>
      </c>
      <c r="D68" s="4">
        <v>210</v>
      </c>
      <c r="E68" s="201"/>
      <c r="F68" s="4" t="s">
        <v>95</v>
      </c>
      <c r="G68" s="4"/>
      <c r="H68" s="4"/>
      <c r="I68" s="4" t="s">
        <v>95</v>
      </c>
      <c r="J68" s="193" t="s">
        <v>95</v>
      </c>
      <c r="K68" s="193" t="s">
        <v>95</v>
      </c>
      <c r="L68" s="193" t="s">
        <v>95</v>
      </c>
      <c r="M68" s="193" t="s">
        <v>95</v>
      </c>
      <c r="N68" s="457"/>
      <c r="O68" s="458"/>
      <c r="P68" s="193" t="s">
        <v>95</v>
      </c>
    </row>
    <row r="69" spans="1:16" ht="36.75" customHeight="1" x14ac:dyDescent="0.25">
      <c r="A69" s="3" t="s">
        <v>1416</v>
      </c>
      <c r="B69" s="191" t="s">
        <v>114</v>
      </c>
      <c r="C69" s="86" t="s">
        <v>1417</v>
      </c>
      <c r="D69" s="4">
        <v>80</v>
      </c>
      <c r="E69" s="4" t="s">
        <v>95</v>
      </c>
      <c r="F69" s="4"/>
      <c r="G69" s="4"/>
      <c r="H69" s="85"/>
      <c r="I69" s="4" t="s">
        <v>95</v>
      </c>
      <c r="J69" s="193" t="s">
        <v>95</v>
      </c>
      <c r="K69" s="193" t="s">
        <v>95</v>
      </c>
      <c r="L69" s="193" t="s">
        <v>95</v>
      </c>
      <c r="M69" s="193" t="s">
        <v>206</v>
      </c>
      <c r="N69" s="457"/>
      <c r="O69" s="458"/>
      <c r="P69" s="193" t="s">
        <v>95</v>
      </c>
    </row>
    <row r="70" spans="1:16" ht="30" x14ac:dyDescent="0.25">
      <c r="A70" s="3" t="s">
        <v>1416</v>
      </c>
      <c r="B70" s="191" t="s">
        <v>114</v>
      </c>
      <c r="C70" s="86" t="s">
        <v>1418</v>
      </c>
      <c r="D70" s="4">
        <v>60</v>
      </c>
      <c r="E70" s="4" t="s">
        <v>95</v>
      </c>
      <c r="F70" s="4"/>
      <c r="G70" s="4"/>
      <c r="H70" s="85"/>
      <c r="I70" s="4" t="s">
        <v>95</v>
      </c>
      <c r="J70" s="193" t="s">
        <v>95</v>
      </c>
      <c r="K70" s="193" t="s">
        <v>95</v>
      </c>
      <c r="L70" s="193" t="s">
        <v>95</v>
      </c>
      <c r="M70" s="193" t="s">
        <v>206</v>
      </c>
      <c r="N70" s="457"/>
      <c r="O70" s="458"/>
      <c r="P70" s="193" t="s">
        <v>95</v>
      </c>
    </row>
    <row r="71" spans="1:16" x14ac:dyDescent="0.25">
      <c r="A71" s="3"/>
      <c r="B71" s="3"/>
      <c r="C71" s="5"/>
      <c r="D71" s="4"/>
      <c r="E71" s="4"/>
      <c r="F71" s="4"/>
      <c r="G71" s="4"/>
      <c r="H71" s="85"/>
      <c r="I71" s="85"/>
      <c r="J71" s="109"/>
      <c r="K71" s="109"/>
      <c r="L71" s="109"/>
      <c r="M71" s="109"/>
      <c r="N71" s="457"/>
      <c r="O71" s="458"/>
      <c r="P71" s="109"/>
    </row>
    <row r="72" spans="1:16" x14ac:dyDescent="0.25">
      <c r="A72" s="3"/>
      <c r="B72" s="3"/>
      <c r="C72" s="5"/>
      <c r="D72" s="5"/>
      <c r="E72" s="4"/>
      <c r="F72" s="4"/>
      <c r="G72" s="4"/>
      <c r="H72" s="85"/>
      <c r="I72" s="85"/>
      <c r="J72" s="109"/>
      <c r="K72" s="109"/>
      <c r="L72" s="109"/>
      <c r="M72" s="109"/>
      <c r="N72" s="457"/>
      <c r="O72" s="458"/>
      <c r="P72" s="109"/>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90" x14ac:dyDescent="0.25">
      <c r="A86" s="190" t="s">
        <v>160</v>
      </c>
      <c r="B86" s="190" t="s">
        <v>603</v>
      </c>
      <c r="C86" s="69" t="s">
        <v>1419</v>
      </c>
      <c r="D86" s="69">
        <v>22463783</v>
      </c>
      <c r="E86" s="69" t="s">
        <v>530</v>
      </c>
      <c r="F86" s="3" t="s">
        <v>1001</v>
      </c>
      <c r="G86" s="125">
        <v>36351</v>
      </c>
      <c r="H86" s="5"/>
      <c r="I86" s="69" t="s">
        <v>1420</v>
      </c>
      <c r="J86" s="86" t="s">
        <v>1421</v>
      </c>
      <c r="K86" s="69" t="s">
        <v>159</v>
      </c>
      <c r="L86" s="109" t="s">
        <v>95</v>
      </c>
      <c r="M86" s="109" t="s">
        <v>95</v>
      </c>
      <c r="N86" s="109" t="s">
        <v>95</v>
      </c>
      <c r="O86" s="463"/>
      <c r="P86" s="463"/>
    </row>
    <row r="87" spans="1:16" s="292" customFormat="1" ht="90" x14ac:dyDescent="0.25">
      <c r="A87" s="246" t="s">
        <v>160</v>
      </c>
      <c r="B87" s="246" t="s">
        <v>603</v>
      </c>
      <c r="C87" s="289" t="s">
        <v>1422</v>
      </c>
      <c r="D87" s="248">
        <v>1082242087</v>
      </c>
      <c r="E87" s="289" t="s">
        <v>423</v>
      </c>
      <c r="F87" s="248" t="s">
        <v>1001</v>
      </c>
      <c r="G87" s="290">
        <v>41782</v>
      </c>
      <c r="H87" s="291"/>
      <c r="I87" s="289" t="s">
        <v>1420</v>
      </c>
      <c r="J87" s="246" t="s">
        <v>1423</v>
      </c>
      <c r="K87" s="289" t="s">
        <v>1424</v>
      </c>
      <c r="L87" s="249" t="s">
        <v>95</v>
      </c>
      <c r="M87" s="249" t="s">
        <v>95</v>
      </c>
      <c r="N87" s="249" t="s">
        <v>95</v>
      </c>
      <c r="O87" s="513"/>
      <c r="P87" s="514"/>
    </row>
    <row r="88" spans="1:16" ht="90" x14ac:dyDescent="0.25">
      <c r="A88" s="190" t="s">
        <v>220</v>
      </c>
      <c r="B88" s="190" t="s">
        <v>603</v>
      </c>
      <c r="C88" s="69" t="s">
        <v>1425</v>
      </c>
      <c r="D88" s="3">
        <v>32883112</v>
      </c>
      <c r="E88" s="3" t="s">
        <v>363</v>
      </c>
      <c r="F88" s="69" t="s">
        <v>117</v>
      </c>
      <c r="G88" s="125">
        <v>37015</v>
      </c>
      <c r="H88" s="5">
        <v>116441</v>
      </c>
      <c r="I88" s="69" t="s">
        <v>1426</v>
      </c>
      <c r="J88" s="86" t="s">
        <v>1427</v>
      </c>
      <c r="K88" s="69" t="s">
        <v>1428</v>
      </c>
      <c r="L88" s="109" t="s">
        <v>95</v>
      </c>
      <c r="M88" s="109" t="s">
        <v>95</v>
      </c>
      <c r="N88" s="109" t="s">
        <v>95</v>
      </c>
      <c r="O88" s="457"/>
      <c r="P88" s="458"/>
    </row>
    <row r="89" spans="1:16" ht="90" x14ac:dyDescent="0.25">
      <c r="A89" s="190" t="s">
        <v>220</v>
      </c>
      <c r="B89" s="190" t="s">
        <v>603</v>
      </c>
      <c r="C89" s="69" t="s">
        <v>1429</v>
      </c>
      <c r="D89" s="3">
        <v>22550603</v>
      </c>
      <c r="E89" s="3" t="s">
        <v>363</v>
      </c>
      <c r="F89" s="69" t="s">
        <v>313</v>
      </c>
      <c r="G89" s="125">
        <v>38373</v>
      </c>
      <c r="H89" s="5">
        <v>126996</v>
      </c>
      <c r="I89" s="69" t="s">
        <v>1420</v>
      </c>
      <c r="J89" s="86" t="s">
        <v>1430</v>
      </c>
      <c r="K89" s="69" t="s">
        <v>1079</v>
      </c>
      <c r="L89" s="109" t="s">
        <v>95</v>
      </c>
      <c r="M89" s="109" t="s">
        <v>95</v>
      </c>
      <c r="N89" s="109" t="s">
        <v>95</v>
      </c>
      <c r="O89" s="463"/>
      <c r="P89" s="463"/>
    </row>
    <row r="90" spans="1:16" x14ac:dyDescent="0.25">
      <c r="A90" s="9"/>
      <c r="B90" s="9"/>
      <c r="C90" s="9"/>
      <c r="D90" s="9"/>
      <c r="E90" s="9"/>
      <c r="F90" s="9"/>
      <c r="G90" s="9"/>
      <c r="H90" s="9"/>
      <c r="I90" s="9"/>
      <c r="J90" s="9"/>
      <c r="K90" s="9"/>
      <c r="L90" s="9"/>
      <c r="M90" s="9"/>
      <c r="N90" s="9"/>
      <c r="O90" s="9"/>
      <c r="P90" s="9"/>
    </row>
    <row r="91" spans="1:16" x14ac:dyDescent="0.25">
      <c r="A91" s="9"/>
      <c r="B91" s="9"/>
      <c r="C91" s="9"/>
      <c r="D91" s="9"/>
      <c r="E91" s="9"/>
      <c r="F91" s="9"/>
      <c r="G91" s="9"/>
      <c r="H91" s="9"/>
      <c r="I91" s="9"/>
      <c r="J91" s="9"/>
      <c r="K91" s="9"/>
      <c r="L91" s="9"/>
      <c r="M91" s="9"/>
      <c r="N91" s="9"/>
      <c r="O91" s="9"/>
      <c r="P91" s="9"/>
    </row>
    <row r="92" spans="1:16" x14ac:dyDescent="0.25">
      <c r="A92" s="9"/>
      <c r="B92" s="9"/>
      <c r="C92" s="9"/>
      <c r="D92" s="9"/>
      <c r="E92" s="9"/>
      <c r="F92" s="9"/>
      <c r="G92" s="9"/>
      <c r="H92" s="9"/>
      <c r="I92" s="9"/>
      <c r="J92" s="9"/>
      <c r="K92" s="9"/>
      <c r="L92" s="9"/>
      <c r="M92" s="9"/>
      <c r="N92" s="9"/>
      <c r="O92" s="9"/>
      <c r="P92" s="9"/>
    </row>
    <row r="93" spans="1:16" x14ac:dyDescent="0.25">
      <c r="A93" s="9"/>
      <c r="B93" s="9"/>
      <c r="C93" s="9"/>
      <c r="D93" s="9"/>
      <c r="E93" s="9"/>
      <c r="F93" s="9"/>
      <c r="G93" s="9"/>
      <c r="H93" s="9"/>
      <c r="I93" s="9"/>
      <c r="J93" s="9"/>
      <c r="K93" s="9"/>
      <c r="L93" s="9"/>
      <c r="M93" s="9"/>
      <c r="N93" s="9"/>
      <c r="O93" s="9"/>
      <c r="P93" s="9"/>
    </row>
    <row r="94" spans="1:16" ht="51" customHeight="1" thickBot="1" x14ac:dyDescent="0.3">
      <c r="A94" s="9"/>
      <c r="B94" s="9"/>
      <c r="C94" s="9"/>
      <c r="D94" s="9"/>
      <c r="E94" s="9"/>
      <c r="F94" s="9"/>
      <c r="G94" s="9"/>
      <c r="H94" s="9"/>
      <c r="I94" s="9"/>
      <c r="J94" s="9"/>
      <c r="K94" s="9"/>
      <c r="L94" s="9"/>
      <c r="M94" s="9"/>
      <c r="N94" s="9"/>
      <c r="O94" s="9"/>
      <c r="P94" s="9"/>
    </row>
    <row r="95" spans="1:16" ht="27" thickBot="1" x14ac:dyDescent="0.3">
      <c r="A95" s="449" t="s">
        <v>44</v>
      </c>
      <c r="B95" s="450"/>
      <c r="C95" s="450"/>
      <c r="D95" s="450"/>
      <c r="E95" s="450"/>
      <c r="F95" s="450"/>
      <c r="G95" s="450"/>
      <c r="H95" s="450"/>
      <c r="I95" s="450"/>
      <c r="J95" s="450"/>
      <c r="K95" s="450"/>
      <c r="L95" s="450"/>
      <c r="M95" s="451"/>
      <c r="N95" s="9"/>
      <c r="O95" s="9"/>
      <c r="P95" s="9"/>
    </row>
    <row r="96" spans="1:16" x14ac:dyDescent="0.25">
      <c r="A96" s="9"/>
      <c r="B96" s="9"/>
      <c r="C96" s="9"/>
      <c r="D96" s="9"/>
      <c r="E96" s="9"/>
      <c r="F96" s="9"/>
      <c r="G96" s="9"/>
      <c r="H96" s="9"/>
      <c r="I96" s="9"/>
      <c r="J96" s="9"/>
      <c r="K96" s="9"/>
      <c r="L96" s="9"/>
      <c r="M96" s="9"/>
      <c r="N96" s="9"/>
      <c r="O96" s="9"/>
      <c r="P96" s="9"/>
    </row>
    <row r="97" spans="1:16" x14ac:dyDescent="0.25">
      <c r="A97" s="9"/>
      <c r="B97" s="9"/>
      <c r="C97" s="9"/>
      <c r="D97" s="9"/>
      <c r="E97" s="9"/>
      <c r="F97" s="9"/>
      <c r="G97" s="9"/>
      <c r="H97" s="9"/>
      <c r="I97" s="9"/>
      <c r="J97" s="9"/>
      <c r="K97" s="9"/>
      <c r="L97" s="9"/>
      <c r="M97" s="9"/>
      <c r="N97" s="9"/>
      <c r="O97" s="9"/>
      <c r="P97" s="9"/>
    </row>
    <row r="98" spans="1:16" ht="30" x14ac:dyDescent="0.25">
      <c r="A98" s="68" t="s">
        <v>33</v>
      </c>
      <c r="B98" s="68" t="s">
        <v>45</v>
      </c>
      <c r="C98" s="452" t="s">
        <v>3</v>
      </c>
      <c r="D98" s="454"/>
      <c r="E98" s="9"/>
      <c r="F98" s="9"/>
      <c r="G98" s="9"/>
      <c r="H98" s="9"/>
      <c r="I98" s="9"/>
      <c r="J98" s="9"/>
      <c r="K98" s="9"/>
      <c r="L98" s="9"/>
      <c r="M98" s="9"/>
      <c r="N98" s="9"/>
      <c r="O98" s="9"/>
      <c r="P98" s="9"/>
    </row>
    <row r="99" spans="1:16" ht="30" x14ac:dyDescent="0.25">
      <c r="A99" s="69" t="s">
        <v>85</v>
      </c>
      <c r="B99" s="109" t="s">
        <v>95</v>
      </c>
      <c r="C99" s="463"/>
      <c r="D99" s="463"/>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x14ac:dyDescent="0.25">
      <c r="A101" s="9"/>
      <c r="B101" s="9"/>
      <c r="C101" s="9"/>
      <c r="D101" s="9"/>
      <c r="E101" s="9"/>
      <c r="F101" s="9"/>
      <c r="G101" s="9"/>
      <c r="H101" s="9"/>
      <c r="I101" s="9"/>
      <c r="J101" s="9"/>
      <c r="K101" s="9"/>
      <c r="L101" s="9"/>
      <c r="M101" s="9"/>
      <c r="N101" s="9"/>
      <c r="O101" s="9"/>
      <c r="P101" s="9"/>
    </row>
    <row r="102" spans="1:16" ht="26.25" x14ac:dyDescent="0.25">
      <c r="A102" s="437" t="s">
        <v>62</v>
      </c>
      <c r="B102" s="438"/>
      <c r="C102" s="438"/>
      <c r="D102" s="438"/>
      <c r="E102" s="438"/>
      <c r="F102" s="438"/>
      <c r="G102" s="438"/>
      <c r="H102" s="438"/>
      <c r="I102" s="438"/>
      <c r="J102" s="438"/>
      <c r="K102" s="438"/>
      <c r="L102" s="438"/>
      <c r="M102" s="438"/>
      <c r="N102" s="438"/>
      <c r="O102" s="438"/>
      <c r="P102" s="9"/>
    </row>
    <row r="103" spans="1:16" x14ac:dyDescent="0.25">
      <c r="A103" s="9"/>
      <c r="B103" s="9"/>
      <c r="C103" s="9"/>
      <c r="D103" s="9"/>
      <c r="E103" s="9"/>
      <c r="F103" s="9"/>
      <c r="G103" s="9"/>
      <c r="H103" s="9"/>
      <c r="I103" s="9"/>
      <c r="J103" s="9"/>
      <c r="K103" s="9"/>
      <c r="L103" s="9"/>
      <c r="M103" s="9"/>
      <c r="N103" s="9"/>
      <c r="O103" s="9"/>
      <c r="P103" s="9"/>
    </row>
    <row r="104" spans="1:16" ht="15.75" thickBot="1" x14ac:dyDescent="0.3">
      <c r="A104" s="9"/>
      <c r="B104" s="9"/>
      <c r="C104" s="9"/>
      <c r="D104" s="9"/>
      <c r="E104" s="9"/>
      <c r="F104" s="9"/>
      <c r="G104" s="9"/>
      <c r="H104" s="9"/>
      <c r="I104" s="9"/>
      <c r="J104" s="9"/>
      <c r="K104" s="9"/>
      <c r="L104" s="9"/>
      <c r="M104" s="9"/>
      <c r="N104" s="9"/>
      <c r="O104" s="9"/>
      <c r="P104" s="9"/>
    </row>
    <row r="105" spans="1:16" ht="27" thickBot="1" x14ac:dyDescent="0.3">
      <c r="A105" s="449" t="s">
        <v>52</v>
      </c>
      <c r="B105" s="450"/>
      <c r="C105" s="450"/>
      <c r="D105" s="450"/>
      <c r="E105" s="450"/>
      <c r="F105" s="450"/>
      <c r="G105" s="450"/>
      <c r="H105" s="450"/>
      <c r="I105" s="450"/>
      <c r="J105" s="450"/>
      <c r="K105" s="450"/>
      <c r="L105" s="450"/>
      <c r="M105" s="451"/>
      <c r="N105" s="9"/>
      <c r="O105" s="9"/>
      <c r="P105" s="9"/>
    </row>
    <row r="106" spans="1:16" x14ac:dyDescent="0.25">
      <c r="A106" s="9"/>
      <c r="B106" s="9"/>
      <c r="C106" s="9"/>
      <c r="D106" s="9"/>
      <c r="E106" s="9"/>
      <c r="F106" s="9"/>
      <c r="G106" s="9"/>
      <c r="H106" s="9"/>
      <c r="I106" s="9"/>
      <c r="J106" s="9"/>
      <c r="K106" s="9"/>
      <c r="L106" s="9"/>
      <c r="M106" s="9"/>
      <c r="N106" s="9"/>
      <c r="O106" s="9"/>
      <c r="P106" s="9"/>
    </row>
    <row r="107" spans="1:16" ht="15.75" thickBot="1" x14ac:dyDescent="0.3">
      <c r="A107" s="9"/>
      <c r="B107" s="9"/>
      <c r="C107" s="9"/>
      <c r="D107" s="9"/>
      <c r="E107" s="9"/>
      <c r="F107" s="9"/>
      <c r="G107" s="9"/>
      <c r="H107" s="9"/>
      <c r="I107" s="9"/>
      <c r="J107" s="9"/>
      <c r="K107" s="9"/>
      <c r="L107" s="65"/>
      <c r="M107" s="65"/>
      <c r="N107" s="9"/>
      <c r="O107" s="9"/>
      <c r="P107" s="9"/>
    </row>
    <row r="108" spans="1:16" ht="90" x14ac:dyDescent="0.25">
      <c r="A108" s="106" t="s">
        <v>104</v>
      </c>
      <c r="B108" s="106" t="s">
        <v>105</v>
      </c>
      <c r="C108" s="106" t="s">
        <v>106</v>
      </c>
      <c r="D108" s="106" t="s">
        <v>43</v>
      </c>
      <c r="E108" s="106" t="s">
        <v>22</v>
      </c>
      <c r="F108" s="106" t="s">
        <v>65</v>
      </c>
      <c r="G108" s="106" t="s">
        <v>17</v>
      </c>
      <c r="H108" s="106" t="s">
        <v>10</v>
      </c>
      <c r="I108" s="106" t="s">
        <v>31</v>
      </c>
      <c r="J108" s="106" t="s">
        <v>59</v>
      </c>
      <c r="K108" s="106" t="s">
        <v>20</v>
      </c>
      <c r="L108" s="91" t="s">
        <v>26</v>
      </c>
      <c r="M108" s="106" t="s">
        <v>107</v>
      </c>
      <c r="N108" s="106" t="s">
        <v>36</v>
      </c>
      <c r="O108" s="107" t="s">
        <v>11</v>
      </c>
      <c r="P108" s="107" t="s">
        <v>19</v>
      </c>
    </row>
    <row r="109" spans="1:16" ht="30" x14ac:dyDescent="0.25">
      <c r="A109" s="50" t="s">
        <v>1431</v>
      </c>
      <c r="B109" s="103" t="s">
        <v>1431</v>
      </c>
      <c r="C109" s="102" t="s">
        <v>1432</v>
      </c>
      <c r="D109" s="97" t="s">
        <v>1433</v>
      </c>
      <c r="E109" s="98" t="s">
        <v>95</v>
      </c>
      <c r="F109" s="98"/>
      <c r="G109" s="105">
        <v>40969</v>
      </c>
      <c r="H109" s="105">
        <v>41264</v>
      </c>
      <c r="I109" s="99" t="s">
        <v>96</v>
      </c>
      <c r="J109" s="90">
        <v>9.66</v>
      </c>
      <c r="K109" s="155"/>
      <c r="L109" s="124">
        <v>137</v>
      </c>
      <c r="M109" s="90"/>
      <c r="N109" s="27">
        <v>4134600000</v>
      </c>
      <c r="O109" s="27"/>
      <c r="P109" s="116"/>
    </row>
    <row r="110" spans="1:16" ht="30" x14ac:dyDescent="0.25">
      <c r="A110" s="50" t="s">
        <v>1431</v>
      </c>
      <c r="B110" s="98" t="s">
        <v>1431</v>
      </c>
      <c r="C110" s="102" t="s">
        <v>1432</v>
      </c>
      <c r="D110" s="97" t="s">
        <v>1434</v>
      </c>
      <c r="E110" s="98" t="s">
        <v>95</v>
      </c>
      <c r="F110" s="98"/>
      <c r="G110" s="105">
        <v>41337</v>
      </c>
      <c r="H110" s="105">
        <v>41638</v>
      </c>
      <c r="I110" s="99" t="s">
        <v>96</v>
      </c>
      <c r="J110" s="90">
        <v>9.86</v>
      </c>
      <c r="K110" s="155"/>
      <c r="L110" s="124">
        <v>187</v>
      </c>
      <c r="M110" s="90"/>
      <c r="N110" s="27">
        <v>1233900000</v>
      </c>
      <c r="O110" s="27"/>
      <c r="P110" s="116"/>
    </row>
    <row r="111" spans="1:16" ht="24" x14ac:dyDescent="0.25">
      <c r="A111" s="50" t="s">
        <v>1431</v>
      </c>
      <c r="B111" s="98" t="s">
        <v>1431</v>
      </c>
      <c r="C111" s="102" t="s">
        <v>260</v>
      </c>
      <c r="D111" s="97" t="s">
        <v>1435</v>
      </c>
      <c r="E111" s="98" t="s">
        <v>95</v>
      </c>
      <c r="F111" s="98"/>
      <c r="G111" s="105">
        <v>41345</v>
      </c>
      <c r="H111" s="105">
        <v>41453</v>
      </c>
      <c r="I111" s="99" t="s">
        <v>96</v>
      </c>
      <c r="J111" s="90">
        <v>3.53</v>
      </c>
      <c r="K111" s="99"/>
      <c r="L111" s="124">
        <v>191</v>
      </c>
      <c r="M111" s="90"/>
      <c r="N111" s="27">
        <v>173267370</v>
      </c>
      <c r="O111" s="27"/>
      <c r="P111" s="116"/>
    </row>
    <row r="112" spans="1:16" x14ac:dyDescent="0.25">
      <c r="A112" s="102"/>
      <c r="B112" s="103"/>
      <c r="C112" s="102"/>
      <c r="D112" s="97"/>
      <c r="E112" s="98"/>
      <c r="F112" s="98"/>
      <c r="G112" s="105"/>
      <c r="H112" s="105"/>
      <c r="I112" s="99"/>
      <c r="J112" s="90"/>
      <c r="K112" s="99"/>
      <c r="L112" s="90"/>
      <c r="M112" s="90"/>
      <c r="N112" s="27"/>
      <c r="O112" s="27"/>
      <c r="P112" s="116"/>
    </row>
    <row r="113" spans="1:16" x14ac:dyDescent="0.25">
      <c r="A113" s="102"/>
      <c r="B113" s="103"/>
      <c r="C113" s="102"/>
      <c r="D113" s="97"/>
      <c r="E113" s="98"/>
      <c r="F113" s="98"/>
      <c r="G113" s="98"/>
      <c r="H113" s="99"/>
      <c r="I113" s="99"/>
      <c r="J113" s="90"/>
      <c r="K113" s="99"/>
      <c r="L113" s="90"/>
      <c r="M113" s="90"/>
      <c r="N113" s="27"/>
      <c r="O113" s="27"/>
      <c r="P113" s="116"/>
    </row>
    <row r="114" spans="1:16" x14ac:dyDescent="0.25">
      <c r="A114" s="102"/>
      <c r="B114" s="103"/>
      <c r="C114" s="102"/>
      <c r="D114" s="97"/>
      <c r="E114" s="98"/>
      <c r="F114" s="98"/>
      <c r="G114" s="98"/>
      <c r="H114" s="99"/>
      <c r="I114" s="99"/>
      <c r="J114" s="90"/>
      <c r="K114" s="99"/>
      <c r="L114" s="90"/>
      <c r="M114" s="90"/>
      <c r="N114" s="27"/>
      <c r="O114" s="27"/>
      <c r="P114" s="116"/>
    </row>
    <row r="115" spans="1:16" x14ac:dyDescent="0.25">
      <c r="A115" s="102"/>
      <c r="B115" s="103"/>
      <c r="C115" s="102"/>
      <c r="D115" s="97"/>
      <c r="E115" s="98"/>
      <c r="F115" s="98"/>
      <c r="G115" s="98"/>
      <c r="H115" s="99"/>
      <c r="I115" s="99"/>
      <c r="J115" s="90"/>
      <c r="K115" s="99"/>
      <c r="L115" s="90"/>
      <c r="M115" s="90"/>
      <c r="N115" s="27"/>
      <c r="O115" s="27"/>
      <c r="P115" s="116"/>
    </row>
    <row r="116" spans="1:16" x14ac:dyDescent="0.25">
      <c r="A116" s="102"/>
      <c r="B116" s="103"/>
      <c r="C116" s="102"/>
      <c r="D116" s="97"/>
      <c r="E116" s="98"/>
      <c r="F116" s="98"/>
      <c r="G116" s="98"/>
      <c r="H116" s="99"/>
      <c r="I116" s="99"/>
      <c r="J116" s="90"/>
      <c r="K116" s="99"/>
      <c r="L116" s="90"/>
      <c r="M116" s="90"/>
      <c r="N116" s="27"/>
      <c r="O116" s="27"/>
      <c r="P116" s="116"/>
    </row>
    <row r="117" spans="1:16" x14ac:dyDescent="0.25">
      <c r="A117" s="50" t="s">
        <v>16</v>
      </c>
      <c r="B117" s="103"/>
      <c r="C117" s="102"/>
      <c r="D117" s="97"/>
      <c r="E117" s="98"/>
      <c r="F117" s="98"/>
      <c r="G117" s="98"/>
      <c r="H117" s="99"/>
      <c r="I117" s="99"/>
      <c r="J117" s="114">
        <f t="shared" ref="J117:M117" si="1">SUM(J109:J116)</f>
        <v>23.05</v>
      </c>
      <c r="K117" s="104">
        <f t="shared" si="1"/>
        <v>0</v>
      </c>
      <c r="L117" s="114">
        <f t="shared" si="1"/>
        <v>515</v>
      </c>
      <c r="M117" s="104">
        <f t="shared" si="1"/>
        <v>0</v>
      </c>
      <c r="N117" s="27"/>
      <c r="O117" s="27"/>
      <c r="P117" s="117"/>
    </row>
    <row r="118" spans="1:16" x14ac:dyDescent="0.25">
      <c r="A118" s="30"/>
      <c r="B118" s="30"/>
      <c r="C118" s="30"/>
      <c r="D118" s="31"/>
      <c r="E118" s="30"/>
      <c r="F118" s="30"/>
      <c r="G118" s="30"/>
      <c r="H118" s="30"/>
      <c r="I118" s="30"/>
      <c r="J118" s="30"/>
      <c r="K118" s="30"/>
      <c r="L118" s="30"/>
      <c r="M118" s="30"/>
      <c r="N118" s="30"/>
      <c r="O118" s="30"/>
      <c r="P118" s="9"/>
    </row>
    <row r="119" spans="1:16" ht="18.75" x14ac:dyDescent="0.25">
      <c r="A119" s="59" t="s">
        <v>32</v>
      </c>
      <c r="B119" s="73">
        <f>+J117</f>
        <v>23.05</v>
      </c>
      <c r="C119" s="9"/>
      <c r="D119" s="9"/>
      <c r="E119" s="9"/>
      <c r="F119" s="9"/>
      <c r="G119" s="32"/>
      <c r="H119" s="32"/>
      <c r="I119" s="32"/>
      <c r="J119" s="32"/>
      <c r="K119" s="32"/>
      <c r="L119" s="32"/>
      <c r="M119" s="30"/>
      <c r="N119" s="30"/>
      <c r="O119" s="30"/>
      <c r="P119" s="9"/>
    </row>
    <row r="120" spans="1:16" x14ac:dyDescent="0.25">
      <c r="A120" s="9"/>
      <c r="B120" s="9"/>
      <c r="C120" s="9"/>
      <c r="D120" s="9"/>
      <c r="E120" s="9"/>
      <c r="F120" s="9"/>
      <c r="G120" s="9"/>
      <c r="H120" s="9"/>
      <c r="I120" s="9"/>
      <c r="J120" s="9"/>
      <c r="K120" s="9"/>
      <c r="L120" s="9"/>
      <c r="M120" s="9"/>
      <c r="N120" s="9"/>
      <c r="O120" s="9"/>
      <c r="P120" s="9"/>
    </row>
    <row r="121" spans="1:16" ht="15.75" thickBot="1" x14ac:dyDescent="0.3">
      <c r="A121" s="9"/>
      <c r="B121" s="9"/>
      <c r="C121" s="9"/>
      <c r="D121" s="9"/>
      <c r="E121" s="9"/>
      <c r="F121" s="9"/>
      <c r="G121" s="9"/>
      <c r="H121" s="9"/>
      <c r="I121" s="9"/>
      <c r="J121" s="9"/>
      <c r="K121" s="9"/>
      <c r="L121" s="9"/>
      <c r="M121" s="9"/>
      <c r="N121" s="9"/>
      <c r="O121" s="9"/>
      <c r="P121" s="9"/>
    </row>
    <row r="122" spans="1:16" ht="30.75" thickBot="1" x14ac:dyDescent="0.3">
      <c r="A122" s="76" t="s">
        <v>47</v>
      </c>
      <c r="B122" s="77" t="s">
        <v>48</v>
      </c>
      <c r="C122" s="76" t="s">
        <v>49</v>
      </c>
      <c r="D122" s="77" t="s">
        <v>53</v>
      </c>
      <c r="E122" s="9"/>
      <c r="F122" s="9"/>
      <c r="G122" s="9"/>
      <c r="H122" s="9"/>
      <c r="I122" s="9"/>
      <c r="J122" s="9"/>
      <c r="K122" s="9"/>
      <c r="L122" s="9"/>
      <c r="M122" s="9"/>
      <c r="N122" s="9"/>
      <c r="O122" s="9"/>
      <c r="P122" s="9"/>
    </row>
    <row r="123" spans="1:16" x14ac:dyDescent="0.25">
      <c r="A123" s="67" t="s">
        <v>86</v>
      </c>
      <c r="B123" s="70">
        <v>20</v>
      </c>
      <c r="C123" s="70"/>
      <c r="D123" s="467">
        <f>+C123+C124+C125</f>
        <v>40</v>
      </c>
      <c r="E123" s="9"/>
      <c r="F123" s="9"/>
      <c r="G123" s="9"/>
      <c r="H123" s="9"/>
      <c r="I123" s="9"/>
      <c r="J123" s="9"/>
      <c r="K123" s="9"/>
      <c r="L123" s="9"/>
      <c r="M123" s="9"/>
      <c r="N123" s="9"/>
      <c r="O123" s="9"/>
      <c r="P123" s="9"/>
    </row>
    <row r="124" spans="1:16" x14ac:dyDescent="0.25">
      <c r="A124" s="67" t="s">
        <v>87</v>
      </c>
      <c r="B124" s="200">
        <v>30</v>
      </c>
      <c r="C124" s="193"/>
      <c r="D124" s="468"/>
      <c r="E124" s="9"/>
      <c r="F124" s="9"/>
      <c r="G124" s="9"/>
      <c r="H124" s="9"/>
      <c r="I124" s="9"/>
      <c r="J124" s="9"/>
      <c r="K124" s="9"/>
      <c r="L124" s="9"/>
      <c r="M124" s="9"/>
      <c r="N124" s="9"/>
      <c r="O124" s="9"/>
      <c r="P124" s="9"/>
    </row>
    <row r="125" spans="1:16" ht="15.75" thickBot="1" x14ac:dyDescent="0.3">
      <c r="A125" s="67" t="s">
        <v>88</v>
      </c>
      <c r="B125" s="72">
        <v>40</v>
      </c>
      <c r="C125" s="72">
        <v>40</v>
      </c>
      <c r="D125" s="469"/>
      <c r="E125" s="9"/>
      <c r="F125" s="9"/>
      <c r="G125" s="9"/>
      <c r="H125" s="9"/>
      <c r="I125" s="9"/>
      <c r="J125" s="9"/>
      <c r="K125" s="9"/>
      <c r="L125" s="9"/>
      <c r="M125" s="9"/>
      <c r="N125" s="9"/>
      <c r="O125" s="9"/>
      <c r="P125" s="9"/>
    </row>
    <row r="126" spans="1:16" x14ac:dyDescent="0.25">
      <c r="A126" s="9"/>
      <c r="B126" s="9"/>
      <c r="C126" s="9"/>
      <c r="D126" s="9"/>
      <c r="E126" s="9"/>
      <c r="F126" s="9"/>
      <c r="G126" s="9"/>
      <c r="H126" s="9"/>
      <c r="I126" s="9"/>
      <c r="J126" s="9"/>
      <c r="K126" s="9"/>
      <c r="L126" s="9"/>
      <c r="M126" s="9"/>
      <c r="N126" s="9"/>
      <c r="O126" s="9"/>
      <c r="P126" s="9"/>
    </row>
    <row r="127" spans="1:16" ht="15.75" thickBot="1" x14ac:dyDescent="0.3">
      <c r="A127" s="9"/>
      <c r="B127" s="9"/>
      <c r="C127" s="9"/>
      <c r="D127" s="9"/>
      <c r="E127" s="9"/>
      <c r="F127" s="9"/>
      <c r="G127" s="9"/>
      <c r="H127" s="9"/>
      <c r="I127" s="9"/>
      <c r="J127" s="9"/>
      <c r="K127" s="9"/>
      <c r="L127" s="9"/>
      <c r="M127" s="9"/>
      <c r="N127" s="9"/>
      <c r="O127" s="9"/>
      <c r="P127" s="9"/>
    </row>
    <row r="128" spans="1:16" ht="27" thickBot="1" x14ac:dyDescent="0.3">
      <c r="A128" s="449" t="s">
        <v>50</v>
      </c>
      <c r="B128" s="450"/>
      <c r="C128" s="450"/>
      <c r="D128" s="450"/>
      <c r="E128" s="450"/>
      <c r="F128" s="450"/>
      <c r="G128" s="450"/>
      <c r="H128" s="450"/>
      <c r="I128" s="450"/>
      <c r="J128" s="450"/>
      <c r="K128" s="450"/>
      <c r="L128" s="450"/>
      <c r="M128" s="451"/>
      <c r="N128" s="9"/>
      <c r="O128" s="9"/>
      <c r="P128" s="9"/>
    </row>
    <row r="129" spans="1:16" x14ac:dyDescent="0.25">
      <c r="A129" s="9"/>
      <c r="B129" s="9"/>
      <c r="C129" s="9"/>
      <c r="D129" s="9"/>
      <c r="E129" s="9"/>
      <c r="F129" s="9"/>
      <c r="G129" s="9"/>
      <c r="H129" s="9"/>
      <c r="I129" s="9"/>
      <c r="J129" s="9"/>
      <c r="K129" s="9"/>
      <c r="L129" s="9"/>
      <c r="M129" s="9"/>
      <c r="N129" s="9"/>
      <c r="O129" s="9"/>
      <c r="P129" s="9"/>
    </row>
    <row r="130" spans="1:16" ht="120" x14ac:dyDescent="0.25">
      <c r="A130" s="108" t="s">
        <v>0</v>
      </c>
      <c r="B130" s="108" t="s">
        <v>39</v>
      </c>
      <c r="C130" s="108" t="s">
        <v>40</v>
      </c>
      <c r="D130" s="108" t="s">
        <v>78</v>
      </c>
      <c r="E130" s="108" t="s">
        <v>80</v>
      </c>
      <c r="F130" s="108" t="s">
        <v>81</v>
      </c>
      <c r="G130" s="108" t="s">
        <v>82</v>
      </c>
      <c r="H130" s="108" t="s">
        <v>79</v>
      </c>
      <c r="I130" s="452" t="s">
        <v>83</v>
      </c>
      <c r="J130" s="453"/>
      <c r="K130" s="454"/>
      <c r="L130" s="108" t="s">
        <v>84</v>
      </c>
      <c r="M130" s="108" t="s">
        <v>41</v>
      </c>
      <c r="N130" s="108" t="s">
        <v>42</v>
      </c>
      <c r="O130" s="452" t="s">
        <v>3</v>
      </c>
      <c r="P130" s="454"/>
    </row>
    <row r="131" spans="1:16" ht="60" x14ac:dyDescent="0.25">
      <c r="A131" s="190" t="s">
        <v>510</v>
      </c>
      <c r="B131" s="190" t="s">
        <v>1436</v>
      </c>
      <c r="C131" s="3" t="s">
        <v>1437</v>
      </c>
      <c r="D131" s="3">
        <v>55238397</v>
      </c>
      <c r="E131" s="69" t="s">
        <v>961</v>
      </c>
      <c r="F131" s="69" t="s">
        <v>116</v>
      </c>
      <c r="G131" s="125">
        <v>40473</v>
      </c>
      <c r="H131" s="5"/>
      <c r="I131" s="1" t="s">
        <v>1438</v>
      </c>
      <c r="J131" s="86" t="s">
        <v>1439</v>
      </c>
      <c r="K131" s="69" t="s">
        <v>1440</v>
      </c>
      <c r="L131" s="109" t="s">
        <v>95</v>
      </c>
      <c r="M131" s="109" t="s">
        <v>95</v>
      </c>
      <c r="N131" s="109" t="s">
        <v>95</v>
      </c>
      <c r="O131" s="460"/>
      <c r="P131" s="460"/>
    </row>
    <row r="132" spans="1:16" ht="60" x14ac:dyDescent="0.25">
      <c r="A132" s="190" t="s">
        <v>92</v>
      </c>
      <c r="B132" s="190" t="s">
        <v>1436</v>
      </c>
      <c r="C132" s="69" t="s">
        <v>1441</v>
      </c>
      <c r="D132" s="3">
        <v>8771200</v>
      </c>
      <c r="E132" s="69" t="s">
        <v>1442</v>
      </c>
      <c r="F132" s="69" t="s">
        <v>764</v>
      </c>
      <c r="G132" s="125">
        <v>35090</v>
      </c>
      <c r="H132" s="5"/>
      <c r="I132" s="1" t="s">
        <v>1438</v>
      </c>
      <c r="J132" s="86" t="s">
        <v>1443</v>
      </c>
      <c r="K132" s="69" t="s">
        <v>1440</v>
      </c>
      <c r="L132" s="109" t="s">
        <v>95</v>
      </c>
      <c r="M132" s="109" t="s">
        <v>95</v>
      </c>
      <c r="N132" s="109" t="s">
        <v>95</v>
      </c>
      <c r="O132" s="457"/>
      <c r="P132" s="458"/>
    </row>
    <row r="133" spans="1:16" ht="60" x14ac:dyDescent="0.25">
      <c r="A133" s="190" t="s">
        <v>93</v>
      </c>
      <c r="B133" s="190" t="s">
        <v>1436</v>
      </c>
      <c r="C133" s="69" t="s">
        <v>1444</v>
      </c>
      <c r="D133" s="3">
        <v>22615692</v>
      </c>
      <c r="E133" s="69" t="s">
        <v>423</v>
      </c>
      <c r="F133" s="69" t="s">
        <v>1445</v>
      </c>
      <c r="G133" s="125">
        <v>37618</v>
      </c>
      <c r="H133" s="5"/>
      <c r="I133" s="1" t="s">
        <v>1438</v>
      </c>
      <c r="J133" s="86" t="s">
        <v>1446</v>
      </c>
      <c r="K133" s="69" t="s">
        <v>159</v>
      </c>
      <c r="L133" s="109" t="s">
        <v>95</v>
      </c>
      <c r="M133" s="109" t="s">
        <v>95</v>
      </c>
      <c r="N133" s="109" t="s">
        <v>95</v>
      </c>
      <c r="O133" s="463"/>
      <c r="P133" s="463"/>
    </row>
    <row r="134" spans="1:16" x14ac:dyDescent="0.25">
      <c r="A134" s="9"/>
      <c r="B134" s="9"/>
      <c r="C134" s="9"/>
      <c r="D134" s="9"/>
      <c r="E134" s="9"/>
      <c r="F134" s="9"/>
      <c r="G134" s="9"/>
      <c r="H134" s="9"/>
      <c r="I134" s="9"/>
      <c r="J134" s="9"/>
      <c r="K134" s="9"/>
      <c r="L134" s="9"/>
      <c r="M134" s="9"/>
      <c r="N134" s="9"/>
      <c r="O134" s="9"/>
      <c r="P134" s="9"/>
    </row>
    <row r="135" spans="1:16" x14ac:dyDescent="0.25">
      <c r="A135" s="9"/>
      <c r="B135" s="9"/>
      <c r="C135" s="9"/>
      <c r="D135" s="9"/>
      <c r="E135" s="9"/>
      <c r="F135" s="9"/>
      <c r="G135" s="9"/>
      <c r="H135" s="9"/>
      <c r="I135" s="9"/>
      <c r="J135" s="9"/>
      <c r="K135" s="9"/>
      <c r="L135" s="9"/>
      <c r="M135" s="9"/>
      <c r="N135" s="9"/>
      <c r="O135" s="9"/>
      <c r="P135" s="9"/>
    </row>
    <row r="136" spans="1:16" ht="15.75" thickBot="1" x14ac:dyDescent="0.3">
      <c r="A136" s="9"/>
      <c r="B136" s="9"/>
      <c r="C136" s="9"/>
      <c r="D136" s="9"/>
      <c r="E136" s="9"/>
      <c r="F136" s="9"/>
      <c r="G136" s="9"/>
      <c r="H136" s="9"/>
      <c r="I136" s="9"/>
      <c r="J136" s="9"/>
      <c r="K136" s="9"/>
      <c r="L136" s="9"/>
      <c r="M136" s="9"/>
      <c r="N136" s="9"/>
      <c r="O136" s="9"/>
      <c r="P136" s="9"/>
    </row>
    <row r="137" spans="1:16" ht="30" x14ac:dyDescent="0.25">
      <c r="A137" s="112" t="s">
        <v>33</v>
      </c>
      <c r="B137" s="112" t="s">
        <v>47</v>
      </c>
      <c r="C137" s="108" t="s">
        <v>48</v>
      </c>
      <c r="D137" s="112" t="s">
        <v>49</v>
      </c>
      <c r="E137" s="77" t="s">
        <v>54</v>
      </c>
      <c r="F137" s="82"/>
      <c r="G137" s="9"/>
      <c r="H137" s="9"/>
      <c r="I137" s="9"/>
      <c r="J137" s="9"/>
      <c r="K137" s="9"/>
      <c r="L137" s="9"/>
      <c r="M137" s="9"/>
      <c r="N137" s="9"/>
      <c r="O137" s="9"/>
      <c r="P137" s="9"/>
    </row>
    <row r="138" spans="1:16" ht="159" customHeight="1" x14ac:dyDescent="0.25">
      <c r="A138" s="470" t="s">
        <v>51</v>
      </c>
      <c r="B138" s="6" t="s">
        <v>89</v>
      </c>
      <c r="C138" s="193">
        <v>25</v>
      </c>
      <c r="D138" s="193">
        <v>25</v>
      </c>
      <c r="E138" s="471">
        <f>+D138+D139+D140</f>
        <v>60</v>
      </c>
      <c r="F138" s="83"/>
      <c r="G138" s="9"/>
      <c r="H138" s="9"/>
      <c r="I138" s="9"/>
      <c r="J138" s="9"/>
      <c r="K138" s="9"/>
      <c r="L138" s="9"/>
      <c r="M138" s="9"/>
      <c r="N138" s="9"/>
      <c r="O138" s="9"/>
      <c r="P138" s="9"/>
    </row>
    <row r="139" spans="1:16" ht="131.25" customHeight="1" x14ac:dyDescent="0.25">
      <c r="A139" s="470"/>
      <c r="B139" s="6" t="s">
        <v>90</v>
      </c>
      <c r="C139" s="197">
        <v>25</v>
      </c>
      <c r="D139" s="193">
        <v>25</v>
      </c>
      <c r="E139" s="472"/>
      <c r="F139" s="83"/>
      <c r="G139" s="9"/>
      <c r="H139" s="9"/>
      <c r="I139" s="9"/>
      <c r="J139" s="9"/>
      <c r="K139" s="9"/>
      <c r="L139" s="9"/>
      <c r="M139" s="9"/>
      <c r="N139" s="9"/>
      <c r="O139" s="9"/>
      <c r="P139" s="9"/>
    </row>
    <row r="140" spans="1:16" ht="127.5" customHeight="1" x14ac:dyDescent="0.25">
      <c r="A140" s="470"/>
      <c r="B140" s="6" t="s">
        <v>91</v>
      </c>
      <c r="C140" s="193">
        <v>10</v>
      </c>
      <c r="D140" s="193">
        <v>10</v>
      </c>
      <c r="E140" s="473"/>
      <c r="F140" s="83"/>
      <c r="G140" s="9"/>
      <c r="H140" s="9"/>
      <c r="I140" s="9"/>
      <c r="J140" s="9"/>
      <c r="K140" s="9"/>
      <c r="L140" s="9"/>
      <c r="M140" s="9"/>
      <c r="N140" s="9"/>
      <c r="O140" s="9"/>
      <c r="P140" s="9"/>
    </row>
    <row r="141" spans="1:16" x14ac:dyDescent="0.25">
      <c r="A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9"/>
      <c r="B143" s="9"/>
      <c r="C143" s="9"/>
      <c r="D143" s="9"/>
      <c r="E143" s="9"/>
      <c r="F143" s="9"/>
      <c r="G143" s="9"/>
      <c r="H143" s="9"/>
      <c r="I143" s="9"/>
      <c r="J143" s="9"/>
      <c r="K143" s="9"/>
      <c r="L143" s="9"/>
      <c r="M143" s="9"/>
      <c r="N143" s="9"/>
      <c r="O143" s="9"/>
      <c r="P143" s="9"/>
    </row>
    <row r="144" spans="1:16" x14ac:dyDescent="0.25">
      <c r="A144" s="110" t="s">
        <v>55</v>
      </c>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9"/>
      <c r="B146" s="9"/>
      <c r="C146" s="9"/>
      <c r="D146" s="9"/>
      <c r="E146" s="9"/>
      <c r="F146" s="9"/>
      <c r="G146" s="9"/>
      <c r="H146" s="9"/>
      <c r="I146" s="9"/>
      <c r="J146" s="9"/>
      <c r="K146" s="9"/>
      <c r="L146" s="9"/>
      <c r="M146" s="9"/>
      <c r="N146" s="9"/>
      <c r="O146" s="9"/>
      <c r="P146" s="9"/>
    </row>
    <row r="147" spans="1:16" x14ac:dyDescent="0.25">
      <c r="A147" s="113" t="s">
        <v>33</v>
      </c>
      <c r="B147" s="113" t="s">
        <v>56</v>
      </c>
      <c r="C147" s="112" t="s">
        <v>49</v>
      </c>
      <c r="D147" s="112" t="s">
        <v>16</v>
      </c>
      <c r="E147" s="9"/>
      <c r="F147" s="9"/>
      <c r="G147" s="9"/>
      <c r="H147" s="9"/>
      <c r="I147" s="9"/>
      <c r="J147" s="9"/>
      <c r="K147" s="9"/>
      <c r="L147" s="9"/>
      <c r="M147" s="9"/>
      <c r="N147" s="9"/>
      <c r="O147" s="9"/>
      <c r="P147" s="9"/>
    </row>
    <row r="148" spans="1:16" ht="151.5" customHeight="1" x14ac:dyDescent="0.25">
      <c r="A148" s="93" t="s">
        <v>57</v>
      </c>
      <c r="B148" s="94">
        <v>40</v>
      </c>
      <c r="C148" s="193">
        <v>40</v>
      </c>
      <c r="D148" s="446">
        <f>+C148+C149</f>
        <v>100</v>
      </c>
      <c r="E148" s="9"/>
      <c r="F148" s="9"/>
      <c r="G148" s="9"/>
      <c r="H148" s="9"/>
      <c r="I148" s="9"/>
      <c r="J148" s="9"/>
      <c r="K148" s="9"/>
      <c r="L148" s="9"/>
      <c r="M148" s="9"/>
      <c r="N148" s="9"/>
      <c r="O148" s="9"/>
      <c r="P148" s="9"/>
    </row>
    <row r="149" spans="1:16" ht="111.75" customHeight="1" x14ac:dyDescent="0.25">
      <c r="A149" s="93" t="s">
        <v>58</v>
      </c>
      <c r="B149" s="94">
        <v>60</v>
      </c>
      <c r="C149" s="193">
        <v>60</v>
      </c>
      <c r="D149" s="447"/>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row r="186" spans="1:16" x14ac:dyDescent="0.25">
      <c r="A186" s="9"/>
      <c r="B186" s="9"/>
      <c r="C186" s="9"/>
      <c r="D186" s="9"/>
      <c r="E186" s="9"/>
      <c r="F186" s="9"/>
      <c r="G186" s="9"/>
      <c r="H186" s="9"/>
      <c r="I186" s="9"/>
      <c r="J186" s="9"/>
      <c r="K186" s="9"/>
      <c r="L186" s="9"/>
      <c r="M186" s="9"/>
      <c r="N186" s="9"/>
      <c r="O186" s="9"/>
      <c r="P186" s="9"/>
    </row>
  </sheetData>
  <mergeCells count="46">
    <mergeCell ref="D148:D149"/>
    <mergeCell ref="C99:D99"/>
    <mergeCell ref="A102:O102"/>
    <mergeCell ref="A105:M105"/>
    <mergeCell ref="D123:D125"/>
    <mergeCell ref="A128:M128"/>
    <mergeCell ref="I130:K130"/>
    <mergeCell ref="O130:P130"/>
    <mergeCell ref="O131:P131"/>
    <mergeCell ref="O132:P132"/>
    <mergeCell ref="O133:P133"/>
    <mergeCell ref="A138:A140"/>
    <mergeCell ref="E138:E140"/>
    <mergeCell ref="C98:D98"/>
    <mergeCell ref="N71:O71"/>
    <mergeCell ref="N72:O72"/>
    <mergeCell ref="N73:O73"/>
    <mergeCell ref="N74:O74"/>
    <mergeCell ref="A80:M80"/>
    <mergeCell ref="I85:K85"/>
    <mergeCell ref="O85:P85"/>
    <mergeCell ref="O86:P86"/>
    <mergeCell ref="O87:P87"/>
    <mergeCell ref="O88:P88"/>
    <mergeCell ref="O89:P89"/>
    <mergeCell ref="A95:M95"/>
    <mergeCell ref="N70:O70"/>
    <mergeCell ref="B9:D9"/>
    <mergeCell ref="A13:B20"/>
    <mergeCell ref="A21:B21"/>
    <mergeCell ref="D39:D40"/>
    <mergeCell ref="L44:M44"/>
    <mergeCell ref="A58:A59"/>
    <mergeCell ref="B58:B59"/>
    <mergeCell ref="C58:D58"/>
    <mergeCell ref="B62:M62"/>
    <mergeCell ref="A64:M64"/>
    <mergeCell ref="N67:O67"/>
    <mergeCell ref="N68:O68"/>
    <mergeCell ref="N69:O69"/>
    <mergeCell ref="B8:M8"/>
    <mergeCell ref="A1:O1"/>
    <mergeCell ref="A3:O3"/>
    <mergeCell ref="B5:M5"/>
    <mergeCell ref="B6:M6"/>
    <mergeCell ref="B7:M7"/>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88"/>
  <sheetViews>
    <sheetView topLeftCell="A142" workbookViewId="0">
      <selection activeCell="B71" sqref="B71"/>
    </sheetView>
  </sheetViews>
  <sheetFormatPr baseColWidth="10" defaultRowHeight="15" x14ac:dyDescent="0.25"/>
  <cols>
    <col min="1" max="1" width="54.140625" style="92" customWidth="1"/>
    <col min="2" max="2" width="22.7109375" style="92" customWidth="1"/>
    <col min="3" max="3" width="32.5703125" style="92" customWidth="1"/>
    <col min="4" max="4" width="26.85546875" style="92" customWidth="1"/>
    <col min="5" max="5" width="15.42578125" style="92" customWidth="1"/>
    <col min="6" max="6" width="14" style="92" customWidth="1"/>
    <col min="7" max="7" width="13.28515625" style="92" customWidth="1"/>
    <col min="8"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1447</v>
      </c>
      <c r="C5" s="439"/>
      <c r="D5" s="439"/>
      <c r="E5" s="439"/>
      <c r="F5" s="439"/>
      <c r="G5" s="439"/>
      <c r="H5" s="439"/>
      <c r="I5" s="439"/>
      <c r="J5" s="439"/>
      <c r="K5" s="439"/>
      <c r="L5" s="439"/>
      <c r="M5" s="440"/>
      <c r="N5" s="9"/>
      <c r="O5" s="9"/>
      <c r="P5" s="9"/>
    </row>
    <row r="6" spans="1:16" ht="16.5" thickBot="1" x14ac:dyDescent="0.3">
      <c r="A6" s="12" t="s">
        <v>5</v>
      </c>
      <c r="B6" s="439" t="s">
        <v>1406</v>
      </c>
      <c r="C6" s="439"/>
      <c r="D6" s="439"/>
      <c r="E6" s="439"/>
      <c r="F6" s="439"/>
      <c r="G6" s="439"/>
      <c r="H6" s="439"/>
      <c r="I6" s="439"/>
      <c r="J6" s="439"/>
      <c r="K6" s="439"/>
      <c r="L6" s="439"/>
      <c r="M6" s="440"/>
      <c r="N6" s="9"/>
      <c r="O6" s="9"/>
      <c r="P6" s="9"/>
    </row>
    <row r="7" spans="1:16" ht="16.5" thickBot="1" x14ac:dyDescent="0.3">
      <c r="A7" s="12" t="s">
        <v>6</v>
      </c>
      <c r="B7" s="439" t="s">
        <v>1448</v>
      </c>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v>27</v>
      </c>
      <c r="C9" s="441"/>
      <c r="D9" s="442"/>
      <c r="E9" s="34"/>
      <c r="F9" s="34"/>
      <c r="G9" s="34"/>
      <c r="H9" s="34"/>
      <c r="I9" s="34"/>
      <c r="J9" s="34"/>
      <c r="K9" s="34"/>
      <c r="L9" s="34"/>
      <c r="M9" s="35"/>
      <c r="N9" s="9"/>
      <c r="O9" s="9"/>
      <c r="P9" s="9"/>
    </row>
    <row r="10" spans="1:16" ht="16.5" thickBot="1" x14ac:dyDescent="0.3">
      <c r="A10" s="14" t="s">
        <v>9</v>
      </c>
      <c r="B10" s="15">
        <v>41980</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27</v>
      </c>
      <c r="D14" s="36">
        <v>1193572430</v>
      </c>
      <c r="E14" s="241">
        <v>409</v>
      </c>
      <c r="F14" s="81"/>
      <c r="G14" s="9"/>
      <c r="H14" s="39"/>
      <c r="I14" s="39"/>
      <c r="J14" s="39"/>
      <c r="K14" s="39"/>
      <c r="L14" s="39"/>
      <c r="M14" s="96"/>
      <c r="N14" s="9"/>
      <c r="O14" s="9"/>
      <c r="P14" s="9"/>
    </row>
    <row r="15" spans="1:16" x14ac:dyDescent="0.25">
      <c r="A15" s="443"/>
      <c r="B15" s="443"/>
      <c r="C15" s="198"/>
      <c r="D15" s="36"/>
      <c r="E15" s="241"/>
      <c r="F15" s="81"/>
      <c r="G15" s="9"/>
      <c r="H15" s="39"/>
      <c r="I15" s="39"/>
      <c r="J15" s="39"/>
      <c r="K15" s="39"/>
      <c r="L15" s="39"/>
      <c r="M15" s="96"/>
      <c r="N15" s="9"/>
      <c r="O15" s="9"/>
      <c r="P15" s="9"/>
    </row>
    <row r="16" spans="1:16" x14ac:dyDescent="0.25">
      <c r="A16" s="443"/>
      <c r="B16" s="443"/>
      <c r="C16" s="198"/>
      <c r="D16" s="36"/>
      <c r="E16" s="241"/>
      <c r="F16" s="81"/>
      <c r="G16" s="9"/>
      <c r="H16" s="39"/>
      <c r="I16" s="39"/>
      <c r="J16" s="39"/>
      <c r="K16" s="39"/>
      <c r="L16" s="39"/>
      <c r="M16" s="96"/>
      <c r="N16" s="9"/>
      <c r="O16" s="9"/>
      <c r="P16" s="9"/>
    </row>
    <row r="17" spans="1:16" x14ac:dyDescent="0.25">
      <c r="A17" s="443"/>
      <c r="B17" s="443"/>
      <c r="C17" s="198"/>
      <c r="D17" s="37"/>
      <c r="E17" s="241"/>
      <c r="F17" s="81"/>
      <c r="G17" s="22"/>
      <c r="H17" s="39"/>
      <c r="I17" s="39"/>
      <c r="J17" s="39"/>
      <c r="K17" s="39"/>
      <c r="L17" s="39"/>
      <c r="M17" s="20"/>
      <c r="N17" s="9"/>
      <c r="O17" s="9"/>
      <c r="P17" s="9"/>
    </row>
    <row r="18" spans="1:16" x14ac:dyDescent="0.25">
      <c r="A18" s="443"/>
      <c r="B18" s="443"/>
      <c r="C18" s="198"/>
      <c r="D18" s="37"/>
      <c r="E18" s="36"/>
      <c r="F18" s="81"/>
      <c r="G18" s="22"/>
      <c r="H18" s="41"/>
      <c r="I18" s="41"/>
      <c r="J18" s="41"/>
      <c r="K18" s="41"/>
      <c r="L18" s="41"/>
      <c r="M18" s="20"/>
      <c r="N18" s="9"/>
      <c r="O18" s="9"/>
      <c r="P18" s="9"/>
    </row>
    <row r="19" spans="1:16" x14ac:dyDescent="0.25">
      <c r="A19" s="443"/>
      <c r="B19" s="443"/>
      <c r="C19" s="198"/>
      <c r="D19" s="37"/>
      <c r="E19" s="36"/>
      <c r="F19" s="81"/>
      <c r="G19" s="22"/>
      <c r="H19" s="95"/>
      <c r="I19" s="95"/>
      <c r="J19" s="95"/>
      <c r="K19" s="95"/>
      <c r="L19" s="95"/>
      <c r="M19" s="20"/>
      <c r="N19" s="9"/>
      <c r="O19" s="9"/>
      <c r="P19" s="9"/>
    </row>
    <row r="20" spans="1:16" x14ac:dyDescent="0.25">
      <c r="A20" s="443"/>
      <c r="B20" s="443"/>
      <c r="C20" s="198"/>
      <c r="D20" s="37"/>
      <c r="E20" s="36"/>
      <c r="F20" s="81"/>
      <c r="G20" s="22"/>
      <c r="H20" s="95"/>
      <c r="I20" s="95"/>
      <c r="J20" s="95"/>
      <c r="K20" s="95"/>
      <c r="L20" s="95"/>
      <c r="M20" s="20"/>
      <c r="N20" s="9"/>
      <c r="O20" s="9"/>
      <c r="P20" s="9"/>
    </row>
    <row r="21" spans="1:16" x14ac:dyDescent="0.25">
      <c r="A21" s="444" t="s">
        <v>14</v>
      </c>
      <c r="B21" s="445"/>
      <c r="C21" s="198"/>
      <c r="D21" s="64">
        <f>SUM(D14:D20)</f>
        <v>1193572430</v>
      </c>
      <c r="E21" s="241">
        <f>SUM(E14:E20)</f>
        <v>409</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327.2</v>
      </c>
      <c r="C23" s="42"/>
      <c r="D23" s="45">
        <f>D21</f>
        <v>1193572430</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t="s">
        <v>110</v>
      </c>
      <c r="C29" s="193"/>
      <c r="H29" s="95"/>
      <c r="I29" s="95"/>
      <c r="J29" s="95"/>
      <c r="K29" s="95"/>
      <c r="L29" s="95"/>
      <c r="M29" s="96"/>
      <c r="N29" s="9"/>
      <c r="O29" s="9"/>
      <c r="P29" s="9"/>
    </row>
    <row r="30" spans="1:16" x14ac:dyDescent="0.25">
      <c r="A30" s="109" t="s">
        <v>98</v>
      </c>
      <c r="B30" s="193" t="s">
        <v>110</v>
      </c>
      <c r="C30" s="193"/>
      <c r="H30" s="95"/>
      <c r="I30" s="95"/>
      <c r="J30" s="95"/>
      <c r="K30" s="95"/>
      <c r="L30" s="95"/>
      <c r="M30" s="96"/>
      <c r="N30" s="9"/>
      <c r="O30" s="9"/>
      <c r="P30" s="9"/>
    </row>
    <row r="31" spans="1:16" x14ac:dyDescent="0.25">
      <c r="A31" s="109" t="s">
        <v>99</v>
      </c>
      <c r="B31" s="193" t="s">
        <v>110</v>
      </c>
      <c r="C31" s="193"/>
      <c r="H31" s="95"/>
      <c r="I31" s="95"/>
      <c r="J31" s="95"/>
      <c r="K31" s="95"/>
      <c r="L31" s="95"/>
      <c r="M31" s="96"/>
      <c r="N31" s="9"/>
      <c r="O31" s="9"/>
      <c r="P31" s="9"/>
    </row>
    <row r="32" spans="1:16" x14ac:dyDescent="0.25">
      <c r="A32" s="109" t="s">
        <v>100</v>
      </c>
      <c r="B32" s="242" t="s">
        <v>110</v>
      </c>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f>27/30</f>
        <v>0.9</v>
      </c>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100</v>
      </c>
      <c r="H39" s="95"/>
      <c r="I39" s="95"/>
      <c r="J39" s="95"/>
      <c r="K39" s="95"/>
      <c r="L39" s="95"/>
      <c r="M39" s="96"/>
      <c r="N39" s="9"/>
      <c r="O39" s="9"/>
      <c r="P39" s="9"/>
    </row>
    <row r="40" spans="1:16" ht="122.25" customHeight="1" x14ac:dyDescent="0.25">
      <c r="A40" s="93" t="s">
        <v>103</v>
      </c>
      <c r="B40" s="94">
        <v>60</v>
      </c>
      <c r="C40" s="193">
        <v>60</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45" x14ac:dyDescent="0.25">
      <c r="A48" s="50" t="s">
        <v>1408</v>
      </c>
      <c r="B48" s="50" t="s">
        <v>1408</v>
      </c>
      <c r="C48" s="102" t="s">
        <v>1449</v>
      </c>
      <c r="D48" s="97" t="s">
        <v>1450</v>
      </c>
      <c r="E48" s="98" t="s">
        <v>95</v>
      </c>
      <c r="F48" s="98"/>
      <c r="G48" s="105">
        <v>40183</v>
      </c>
      <c r="H48" s="105">
        <v>40474</v>
      </c>
      <c r="I48" s="99" t="s">
        <v>96</v>
      </c>
      <c r="J48" s="155">
        <v>9.6</v>
      </c>
      <c r="K48" s="155"/>
      <c r="L48" s="124">
        <v>1082</v>
      </c>
      <c r="M48" s="90"/>
      <c r="N48" s="27">
        <v>1192140984</v>
      </c>
      <c r="O48" s="27"/>
      <c r="P48" s="116"/>
    </row>
    <row r="49" spans="1:16" ht="45.75" customHeight="1" x14ac:dyDescent="0.25">
      <c r="A49" s="50" t="s">
        <v>1451</v>
      </c>
      <c r="B49" s="50" t="s">
        <v>1451</v>
      </c>
      <c r="C49" s="102" t="s">
        <v>260</v>
      </c>
      <c r="D49" s="155" t="s">
        <v>1452</v>
      </c>
      <c r="E49" s="98" t="s">
        <v>95</v>
      </c>
      <c r="F49" s="98"/>
      <c r="G49" s="105">
        <v>41220</v>
      </c>
      <c r="H49" s="105">
        <v>41258</v>
      </c>
      <c r="I49" s="99" t="s">
        <v>96</v>
      </c>
      <c r="J49" s="155">
        <v>13.26</v>
      </c>
      <c r="K49" s="155"/>
      <c r="L49" s="124">
        <v>216</v>
      </c>
      <c r="M49" s="90"/>
      <c r="N49" s="27">
        <v>156104496</v>
      </c>
      <c r="O49" s="27"/>
      <c r="P49" s="116"/>
    </row>
    <row r="50" spans="1:16" ht="60" x14ac:dyDescent="0.25">
      <c r="A50" s="50" t="s">
        <v>1451</v>
      </c>
      <c r="B50" s="293" t="s">
        <v>1451</v>
      </c>
      <c r="C50" s="102" t="s">
        <v>260</v>
      </c>
      <c r="D50" s="97" t="s">
        <v>1453</v>
      </c>
      <c r="E50" s="98" t="s">
        <v>95</v>
      </c>
      <c r="F50" s="98"/>
      <c r="G50" s="105">
        <v>41347</v>
      </c>
      <c r="H50" s="105">
        <v>41453</v>
      </c>
      <c r="I50" s="99" t="s">
        <v>96</v>
      </c>
      <c r="J50" s="155">
        <v>3.46</v>
      </c>
      <c r="K50" s="155"/>
      <c r="L50" s="124">
        <v>216</v>
      </c>
      <c r="M50" s="90"/>
      <c r="N50" s="27">
        <v>183477032</v>
      </c>
      <c r="O50" s="27"/>
      <c r="P50" s="116"/>
    </row>
    <row r="51" spans="1:16" ht="45" x14ac:dyDescent="0.25">
      <c r="A51" s="50" t="s">
        <v>1448</v>
      </c>
      <c r="B51" s="50" t="s">
        <v>1448</v>
      </c>
      <c r="C51" s="102" t="s">
        <v>189</v>
      </c>
      <c r="D51" s="97" t="s">
        <v>1454</v>
      </c>
      <c r="E51" s="98" t="s">
        <v>95</v>
      </c>
      <c r="F51" s="98"/>
      <c r="G51" s="105">
        <v>41550</v>
      </c>
      <c r="H51" s="105"/>
      <c r="I51" s="99" t="s">
        <v>96</v>
      </c>
      <c r="J51" s="155">
        <v>11.9</v>
      </c>
      <c r="K51" s="155"/>
      <c r="L51" s="124">
        <v>225</v>
      </c>
      <c r="M51" s="90"/>
      <c r="N51" s="27">
        <f>483505065+162116565+79075193</f>
        <v>724696823</v>
      </c>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38.22</v>
      </c>
      <c r="K56" s="104">
        <f t="shared" si="0"/>
        <v>0</v>
      </c>
      <c r="L56" s="114">
        <f t="shared" si="0"/>
        <v>1739</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38.22</v>
      </c>
      <c r="C60" s="200" t="s">
        <v>110</v>
      </c>
      <c r="D60" s="200"/>
      <c r="E60" s="32"/>
      <c r="F60" s="32"/>
      <c r="G60" s="32">
        <v>44</v>
      </c>
      <c r="H60" s="32"/>
      <c r="I60" s="32"/>
      <c r="J60" s="32"/>
      <c r="K60" s="32"/>
      <c r="L60" s="32"/>
      <c r="M60" s="30"/>
      <c r="N60" s="30"/>
      <c r="O60" s="30"/>
      <c r="P60" s="30"/>
    </row>
    <row r="61" spans="1:16" x14ac:dyDescent="0.25">
      <c r="A61" s="59" t="s">
        <v>25</v>
      </c>
      <c r="B61" s="60">
        <f>+L56</f>
        <v>1739</v>
      </c>
      <c r="C61" s="200" t="s">
        <v>110</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customHeight="1" x14ac:dyDescent="0.25">
      <c r="A68" s="243" t="s">
        <v>1455</v>
      </c>
      <c r="B68" s="273" t="s">
        <v>114</v>
      </c>
      <c r="C68" s="288" t="s">
        <v>1456</v>
      </c>
      <c r="D68" s="4">
        <v>120</v>
      </c>
      <c r="E68" s="201"/>
      <c r="F68" s="4" t="s">
        <v>95</v>
      </c>
      <c r="G68" s="4"/>
      <c r="H68" s="4"/>
      <c r="I68" s="4" t="s">
        <v>95</v>
      </c>
      <c r="J68" s="193" t="s">
        <v>95</v>
      </c>
      <c r="K68" s="193" t="s">
        <v>95</v>
      </c>
      <c r="L68" s="193" t="s">
        <v>95</v>
      </c>
      <c r="M68" s="193"/>
      <c r="N68" s="457"/>
      <c r="O68" s="458"/>
      <c r="P68" s="193" t="s">
        <v>95</v>
      </c>
    </row>
    <row r="69" spans="1:16" ht="36.75" customHeight="1" x14ac:dyDescent="0.25">
      <c r="A69" s="3" t="s">
        <v>1457</v>
      </c>
      <c r="B69" s="191" t="s">
        <v>114</v>
      </c>
      <c r="C69" s="86" t="s">
        <v>1458</v>
      </c>
      <c r="D69" s="4">
        <v>60</v>
      </c>
      <c r="E69" s="4"/>
      <c r="F69" s="193" t="s">
        <v>95</v>
      </c>
      <c r="G69" s="4"/>
      <c r="H69" s="85"/>
      <c r="I69" s="193" t="s">
        <v>95</v>
      </c>
      <c r="J69" s="193" t="s">
        <v>95</v>
      </c>
      <c r="K69" s="193" t="s">
        <v>95</v>
      </c>
      <c r="L69" s="193" t="s">
        <v>95</v>
      </c>
      <c r="M69" s="193"/>
      <c r="N69" s="457"/>
      <c r="O69" s="458"/>
      <c r="P69" s="193" t="s">
        <v>95</v>
      </c>
    </row>
    <row r="70" spans="1:16" ht="36" customHeight="1" x14ac:dyDescent="0.25">
      <c r="A70" s="3" t="s">
        <v>1459</v>
      </c>
      <c r="B70" s="191" t="s">
        <v>114</v>
      </c>
      <c r="C70" s="86" t="s">
        <v>1460</v>
      </c>
      <c r="D70" s="4">
        <v>159</v>
      </c>
      <c r="E70" s="4"/>
      <c r="F70" s="193" t="s">
        <v>95</v>
      </c>
      <c r="G70" s="4"/>
      <c r="H70" s="85"/>
      <c r="I70" s="193" t="s">
        <v>95</v>
      </c>
      <c r="J70" s="193" t="s">
        <v>95</v>
      </c>
      <c r="K70" s="193" t="s">
        <v>95</v>
      </c>
      <c r="L70" s="193" t="s">
        <v>95</v>
      </c>
      <c r="M70" s="193"/>
      <c r="N70" s="457"/>
      <c r="O70" s="458"/>
      <c r="P70" s="193" t="s">
        <v>95</v>
      </c>
    </row>
    <row r="71" spans="1:16" ht="37.5" customHeight="1" x14ac:dyDescent="0.25">
      <c r="A71" s="3" t="s">
        <v>1461</v>
      </c>
      <c r="B71" s="191" t="s">
        <v>114</v>
      </c>
      <c r="C71" s="86" t="s">
        <v>1462</v>
      </c>
      <c r="D71" s="4">
        <v>70</v>
      </c>
      <c r="E71" s="4"/>
      <c r="F71" s="193" t="s">
        <v>95</v>
      </c>
      <c r="G71" s="4"/>
      <c r="H71" s="85"/>
      <c r="I71" s="193" t="s">
        <v>95</v>
      </c>
      <c r="J71" s="193" t="s">
        <v>95</v>
      </c>
      <c r="K71" s="193" t="s">
        <v>95</v>
      </c>
      <c r="L71" s="193" t="s">
        <v>95</v>
      </c>
      <c r="M71" s="109"/>
      <c r="N71" s="457"/>
      <c r="O71" s="458"/>
      <c r="P71" s="193" t="s">
        <v>95</v>
      </c>
    </row>
    <row r="72" spans="1:16" x14ac:dyDescent="0.25">
      <c r="A72" s="3"/>
      <c r="B72" s="3"/>
      <c r="C72" s="5"/>
      <c r="D72" s="5"/>
      <c r="E72" s="4"/>
      <c r="F72" s="4"/>
      <c r="G72" s="4"/>
      <c r="H72" s="85"/>
      <c r="I72" s="85"/>
      <c r="J72" s="109"/>
      <c r="K72" s="109"/>
      <c r="L72" s="109"/>
      <c r="M72" s="109"/>
      <c r="N72" s="457"/>
      <c r="O72" s="458"/>
      <c r="P72" s="193"/>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78.75" customHeight="1" x14ac:dyDescent="0.25">
      <c r="A86" s="190" t="s">
        <v>160</v>
      </c>
      <c r="B86" s="190" t="s">
        <v>603</v>
      </c>
      <c r="C86" s="3" t="s">
        <v>1463</v>
      </c>
      <c r="D86" s="3">
        <v>49746042</v>
      </c>
      <c r="E86" s="190" t="s">
        <v>290</v>
      </c>
      <c r="F86" s="190" t="s">
        <v>685</v>
      </c>
      <c r="G86" s="3" t="s">
        <v>1464</v>
      </c>
      <c r="H86" s="5" t="s">
        <v>1301</v>
      </c>
      <c r="I86" s="69" t="s">
        <v>1431</v>
      </c>
      <c r="J86" s="164" t="s">
        <v>1465</v>
      </c>
      <c r="K86" s="69" t="s">
        <v>569</v>
      </c>
      <c r="L86" s="109" t="s">
        <v>95</v>
      </c>
      <c r="M86" s="109" t="s">
        <v>95</v>
      </c>
      <c r="N86" s="109" t="s">
        <v>95</v>
      </c>
      <c r="O86" s="463"/>
      <c r="P86" s="463"/>
    </row>
    <row r="87" spans="1:16" ht="89.25" customHeight="1" x14ac:dyDescent="0.25">
      <c r="A87" s="190" t="s">
        <v>160</v>
      </c>
      <c r="B87" s="190" t="s">
        <v>603</v>
      </c>
      <c r="C87" s="3" t="s">
        <v>1466</v>
      </c>
      <c r="D87" s="3">
        <v>22729084</v>
      </c>
      <c r="E87" s="190" t="s">
        <v>530</v>
      </c>
      <c r="F87" s="190" t="s">
        <v>764</v>
      </c>
      <c r="G87" s="125">
        <v>34907</v>
      </c>
      <c r="H87" s="5" t="s">
        <v>1301</v>
      </c>
      <c r="I87" s="69" t="s">
        <v>1243</v>
      </c>
      <c r="J87" s="294" t="s">
        <v>1467</v>
      </c>
      <c r="K87" s="69" t="s">
        <v>1468</v>
      </c>
      <c r="L87" s="109" t="s">
        <v>95</v>
      </c>
      <c r="M87" s="109" t="s">
        <v>95</v>
      </c>
      <c r="N87" s="109" t="s">
        <v>95</v>
      </c>
      <c r="O87" s="457"/>
      <c r="P87" s="458"/>
    </row>
    <row r="88" spans="1:16" ht="90" x14ac:dyDescent="0.25">
      <c r="A88" s="190"/>
      <c r="B88" s="190"/>
      <c r="C88" s="3"/>
      <c r="D88" s="3"/>
      <c r="E88" s="3"/>
      <c r="F88" s="3"/>
      <c r="G88" s="3"/>
      <c r="H88" s="5"/>
      <c r="I88" s="69" t="s">
        <v>1469</v>
      </c>
      <c r="J88" s="294" t="s">
        <v>1470</v>
      </c>
      <c r="K88" s="69" t="s">
        <v>1471</v>
      </c>
      <c r="L88" s="109" t="s">
        <v>95</v>
      </c>
      <c r="M88" s="109" t="s">
        <v>95</v>
      </c>
      <c r="N88" s="109" t="s">
        <v>95</v>
      </c>
      <c r="O88" s="463"/>
      <c r="P88" s="463"/>
    </row>
    <row r="89" spans="1:16" ht="107.25" customHeight="1" x14ac:dyDescent="0.25">
      <c r="A89" s="109"/>
      <c r="B89" s="109"/>
      <c r="C89" s="109"/>
      <c r="D89" s="109"/>
      <c r="E89" s="109"/>
      <c r="F89" s="109"/>
      <c r="G89" s="109"/>
      <c r="H89" s="109"/>
      <c r="I89" s="69" t="s">
        <v>1257</v>
      </c>
      <c r="J89" s="294" t="s">
        <v>1472</v>
      </c>
      <c r="K89" s="69" t="s">
        <v>1471</v>
      </c>
      <c r="L89" s="109" t="s">
        <v>95</v>
      </c>
      <c r="M89" s="109" t="s">
        <v>95</v>
      </c>
      <c r="N89" s="109" t="s">
        <v>95</v>
      </c>
      <c r="O89" s="457"/>
      <c r="P89" s="458"/>
    </row>
    <row r="90" spans="1:16" ht="75" x14ac:dyDescent="0.25">
      <c r="A90" s="109"/>
      <c r="B90" s="109"/>
      <c r="C90" s="109"/>
      <c r="D90" s="109"/>
      <c r="E90" s="109"/>
      <c r="F90" s="109"/>
      <c r="G90" s="109"/>
      <c r="H90" s="109"/>
      <c r="I90" s="69" t="s">
        <v>1257</v>
      </c>
      <c r="J90" s="294" t="s">
        <v>1473</v>
      </c>
      <c r="K90" s="69" t="s">
        <v>1471</v>
      </c>
      <c r="L90" s="109" t="s">
        <v>95</v>
      </c>
      <c r="M90" s="109" t="s">
        <v>95</v>
      </c>
      <c r="N90" s="109" t="s">
        <v>95</v>
      </c>
      <c r="O90" s="457"/>
      <c r="P90" s="458"/>
    </row>
    <row r="91" spans="1:16" ht="120" x14ac:dyDescent="0.25">
      <c r="A91" s="109" t="s">
        <v>220</v>
      </c>
      <c r="B91" s="109" t="s">
        <v>603</v>
      </c>
      <c r="C91" s="109" t="s">
        <v>1474</v>
      </c>
      <c r="D91" s="109">
        <v>32825336</v>
      </c>
      <c r="E91" s="109" t="s">
        <v>363</v>
      </c>
      <c r="F91" s="69" t="s">
        <v>313</v>
      </c>
      <c r="G91" s="137">
        <v>33837</v>
      </c>
      <c r="H91" s="69" t="s">
        <v>1475</v>
      </c>
      <c r="I91" s="69" t="s">
        <v>1431</v>
      </c>
      <c r="J91" s="69" t="s">
        <v>1476</v>
      </c>
      <c r="K91" s="69" t="s">
        <v>1477</v>
      </c>
      <c r="L91" s="109" t="s">
        <v>95</v>
      </c>
      <c r="M91" s="109" t="s">
        <v>95</v>
      </c>
      <c r="N91" s="109" t="s">
        <v>95</v>
      </c>
      <c r="O91" s="457"/>
      <c r="P91" s="458"/>
    </row>
    <row r="92" spans="1:16" ht="120" x14ac:dyDescent="0.25">
      <c r="A92" s="109" t="s">
        <v>220</v>
      </c>
      <c r="B92" s="109" t="s">
        <v>603</v>
      </c>
      <c r="C92" s="109" t="s">
        <v>1478</v>
      </c>
      <c r="D92" s="109">
        <v>22641493</v>
      </c>
      <c r="E92" s="109" t="s">
        <v>363</v>
      </c>
      <c r="F92" s="69" t="s">
        <v>117</v>
      </c>
      <c r="G92" s="137">
        <v>40036</v>
      </c>
      <c r="H92" s="69" t="s">
        <v>1479</v>
      </c>
      <c r="I92" s="69" t="s">
        <v>1243</v>
      </c>
      <c r="J92" s="69" t="s">
        <v>1467</v>
      </c>
      <c r="K92" s="69" t="s">
        <v>1477</v>
      </c>
      <c r="L92" s="109" t="s">
        <v>95</v>
      </c>
      <c r="M92" s="109" t="s">
        <v>95</v>
      </c>
      <c r="N92" s="109" t="s">
        <v>95</v>
      </c>
      <c r="O92" s="457"/>
      <c r="P92" s="458"/>
    </row>
    <row r="93" spans="1:16" x14ac:dyDescent="0.25">
      <c r="A93" s="109"/>
      <c r="B93" s="109"/>
      <c r="C93" s="109"/>
      <c r="D93" s="109"/>
      <c r="E93" s="109"/>
      <c r="F93" s="109"/>
      <c r="G93" s="109"/>
      <c r="H93" s="109"/>
      <c r="I93" s="109"/>
      <c r="J93" s="109"/>
      <c r="K93" s="109"/>
      <c r="L93" s="109"/>
      <c r="M93" s="109"/>
      <c r="N93" s="109"/>
      <c r="O93" s="457"/>
      <c r="P93" s="458"/>
    </row>
    <row r="94" spans="1:16" x14ac:dyDescent="0.25">
      <c r="A94" s="9"/>
      <c r="B94" s="9"/>
      <c r="C94" s="9"/>
      <c r="D94" s="9"/>
      <c r="E94" s="9"/>
      <c r="F94" s="9"/>
      <c r="G94" s="9"/>
      <c r="H94" s="9"/>
      <c r="I94" s="9"/>
      <c r="J94" s="9"/>
      <c r="K94" s="9"/>
      <c r="L94" s="9"/>
      <c r="M94" s="9"/>
      <c r="N94" s="9"/>
      <c r="O94" s="9"/>
      <c r="P94" s="9"/>
    </row>
    <row r="95" spans="1:16" x14ac:dyDescent="0.25">
      <c r="A95" s="9"/>
      <c r="B95" s="9"/>
      <c r="C95" s="9"/>
      <c r="D95" s="9"/>
      <c r="E95" s="9"/>
      <c r="F95" s="9"/>
      <c r="G95" s="9"/>
      <c r="H95" s="9"/>
      <c r="I95" s="9"/>
      <c r="J95" s="9"/>
      <c r="K95" s="9"/>
      <c r="L95" s="9"/>
      <c r="M95" s="9"/>
      <c r="N95" s="9"/>
      <c r="O95" s="9"/>
      <c r="P95" s="9"/>
    </row>
    <row r="96" spans="1:16" ht="51" customHeight="1" thickBot="1" x14ac:dyDescent="0.3">
      <c r="A96" s="9"/>
      <c r="B96" s="9"/>
      <c r="C96" s="9"/>
      <c r="D96" s="9"/>
      <c r="E96" s="9"/>
      <c r="F96" s="9"/>
      <c r="G96" s="9"/>
      <c r="H96" s="9"/>
      <c r="I96" s="9"/>
      <c r="J96" s="9"/>
      <c r="K96" s="9"/>
      <c r="L96" s="9"/>
      <c r="M96" s="9"/>
      <c r="N96" s="9"/>
      <c r="O96" s="9"/>
      <c r="P96" s="9"/>
    </row>
    <row r="97" spans="1:16" ht="27" thickBot="1" x14ac:dyDescent="0.3">
      <c r="A97" s="449" t="s">
        <v>44</v>
      </c>
      <c r="B97" s="450"/>
      <c r="C97" s="450"/>
      <c r="D97" s="450"/>
      <c r="E97" s="450"/>
      <c r="F97" s="450"/>
      <c r="G97" s="450"/>
      <c r="H97" s="450"/>
      <c r="I97" s="450"/>
      <c r="J97" s="450"/>
      <c r="K97" s="450"/>
      <c r="L97" s="450"/>
      <c r="M97" s="451"/>
      <c r="N97" s="9"/>
      <c r="O97" s="9"/>
      <c r="P97" s="9"/>
    </row>
    <row r="98" spans="1:16" x14ac:dyDescent="0.25">
      <c r="A98" s="9"/>
      <c r="B98" s="9"/>
      <c r="C98" s="9"/>
      <c r="D98" s="9"/>
      <c r="E98" s="9"/>
      <c r="F98" s="9"/>
      <c r="G98" s="9"/>
      <c r="H98" s="9"/>
      <c r="I98" s="9"/>
      <c r="J98" s="9"/>
      <c r="K98" s="9"/>
      <c r="L98" s="9"/>
      <c r="M98" s="9"/>
      <c r="N98" s="9"/>
      <c r="O98" s="9"/>
      <c r="P98" s="9"/>
    </row>
    <row r="99" spans="1:16" x14ac:dyDescent="0.25">
      <c r="A99" s="9"/>
      <c r="B99" s="9"/>
      <c r="C99" s="9"/>
      <c r="D99" s="9"/>
      <c r="E99" s="9"/>
      <c r="F99" s="9"/>
      <c r="G99" s="9"/>
      <c r="H99" s="9"/>
      <c r="I99" s="9"/>
      <c r="J99" s="9"/>
      <c r="K99" s="9"/>
      <c r="L99" s="9"/>
      <c r="M99" s="9"/>
      <c r="N99" s="9"/>
      <c r="O99" s="9"/>
      <c r="P99" s="9"/>
    </row>
    <row r="100" spans="1:16" ht="30" x14ac:dyDescent="0.25">
      <c r="A100" s="68" t="s">
        <v>33</v>
      </c>
      <c r="B100" s="68" t="s">
        <v>45</v>
      </c>
      <c r="C100" s="452" t="s">
        <v>3</v>
      </c>
      <c r="D100" s="454"/>
      <c r="E100" s="9"/>
      <c r="F100" s="9"/>
      <c r="G100" s="9"/>
      <c r="H100" s="9"/>
      <c r="I100" s="9"/>
      <c r="J100" s="9"/>
      <c r="K100" s="9"/>
      <c r="L100" s="9"/>
      <c r="M100" s="9"/>
      <c r="N100" s="9"/>
      <c r="O100" s="9"/>
      <c r="P100" s="9"/>
    </row>
    <row r="101" spans="1:16" ht="30" x14ac:dyDescent="0.25">
      <c r="A101" s="69" t="s">
        <v>85</v>
      </c>
      <c r="B101" s="109" t="s">
        <v>95</v>
      </c>
      <c r="C101" s="463"/>
      <c r="D101" s="463"/>
      <c r="E101" s="9"/>
      <c r="F101" s="9"/>
      <c r="G101" s="9"/>
      <c r="H101" s="9"/>
      <c r="I101" s="9"/>
      <c r="J101" s="9"/>
      <c r="K101" s="9"/>
      <c r="L101" s="9"/>
      <c r="M101" s="9"/>
      <c r="N101" s="9"/>
      <c r="O101" s="9"/>
      <c r="P101" s="9"/>
    </row>
    <row r="102" spans="1:16" x14ac:dyDescent="0.25">
      <c r="A102" s="9"/>
      <c r="B102" s="9"/>
      <c r="C102" s="9"/>
      <c r="D102" s="9"/>
      <c r="E102" s="9"/>
      <c r="F102" s="9"/>
      <c r="G102" s="9"/>
      <c r="H102" s="9"/>
      <c r="I102" s="9"/>
      <c r="J102" s="9"/>
      <c r="K102" s="9"/>
      <c r="L102" s="9"/>
      <c r="M102" s="9"/>
      <c r="N102" s="9"/>
      <c r="O102" s="9"/>
      <c r="P102" s="9"/>
    </row>
    <row r="103" spans="1:16" x14ac:dyDescent="0.25">
      <c r="A103" s="9"/>
      <c r="B103" s="9"/>
      <c r="C103" s="9"/>
      <c r="D103" s="9"/>
      <c r="E103" s="9"/>
      <c r="F103" s="9"/>
      <c r="G103" s="9"/>
      <c r="H103" s="9"/>
      <c r="I103" s="9"/>
      <c r="J103" s="9"/>
      <c r="K103" s="9"/>
      <c r="L103" s="9"/>
      <c r="M103" s="9"/>
      <c r="N103" s="9"/>
      <c r="O103" s="9"/>
      <c r="P103" s="9"/>
    </row>
    <row r="104" spans="1:16" ht="26.25" x14ac:dyDescent="0.25">
      <c r="A104" s="437" t="s">
        <v>62</v>
      </c>
      <c r="B104" s="438"/>
      <c r="C104" s="438"/>
      <c r="D104" s="438"/>
      <c r="E104" s="438"/>
      <c r="F104" s="438"/>
      <c r="G104" s="438"/>
      <c r="H104" s="438"/>
      <c r="I104" s="438"/>
      <c r="J104" s="438"/>
      <c r="K104" s="438"/>
      <c r="L104" s="438"/>
      <c r="M104" s="438"/>
      <c r="N104" s="438"/>
      <c r="O104" s="438"/>
      <c r="P104" s="9"/>
    </row>
    <row r="105" spans="1:16" x14ac:dyDescent="0.25">
      <c r="A105" s="9"/>
      <c r="B105" s="9"/>
      <c r="C105" s="9"/>
      <c r="D105" s="9"/>
      <c r="E105" s="9"/>
      <c r="F105" s="9"/>
      <c r="G105" s="9"/>
      <c r="H105" s="9"/>
      <c r="I105" s="9"/>
      <c r="J105" s="9"/>
      <c r="K105" s="9"/>
      <c r="L105" s="9"/>
      <c r="M105" s="9"/>
      <c r="N105" s="9"/>
      <c r="O105" s="9"/>
      <c r="P105" s="9"/>
    </row>
    <row r="106" spans="1:16" ht="15.75" thickBot="1" x14ac:dyDescent="0.3">
      <c r="A106" s="9"/>
      <c r="B106" s="9"/>
      <c r="C106" s="9"/>
      <c r="D106" s="9"/>
      <c r="E106" s="9"/>
      <c r="F106" s="9"/>
      <c r="G106" s="9"/>
      <c r="H106" s="9"/>
      <c r="I106" s="9"/>
      <c r="J106" s="9"/>
      <c r="K106" s="9"/>
      <c r="L106" s="9"/>
      <c r="M106" s="9"/>
      <c r="N106" s="9"/>
      <c r="O106" s="9"/>
      <c r="P106" s="9"/>
    </row>
    <row r="107" spans="1:16" ht="27" thickBot="1" x14ac:dyDescent="0.3">
      <c r="A107" s="449" t="s">
        <v>52</v>
      </c>
      <c r="B107" s="450"/>
      <c r="C107" s="450"/>
      <c r="D107" s="450"/>
      <c r="E107" s="450"/>
      <c r="F107" s="450"/>
      <c r="G107" s="450"/>
      <c r="H107" s="450"/>
      <c r="I107" s="450"/>
      <c r="J107" s="450"/>
      <c r="K107" s="450"/>
      <c r="L107" s="450"/>
      <c r="M107" s="451"/>
      <c r="N107" s="9"/>
      <c r="O107" s="9"/>
      <c r="P107" s="9"/>
    </row>
    <row r="108" spans="1:16" x14ac:dyDescent="0.25">
      <c r="A108" s="9"/>
      <c r="B108" s="9"/>
      <c r="C108" s="9"/>
      <c r="D108" s="9"/>
      <c r="E108" s="9"/>
      <c r="F108" s="9"/>
      <c r="G108" s="9"/>
      <c r="H108" s="9"/>
      <c r="I108" s="9"/>
      <c r="J108" s="9"/>
      <c r="K108" s="9"/>
      <c r="L108" s="9"/>
      <c r="M108" s="9"/>
      <c r="N108" s="9"/>
      <c r="O108" s="9"/>
      <c r="P108" s="9"/>
    </row>
    <row r="109" spans="1:16" ht="15.75" thickBot="1" x14ac:dyDescent="0.3">
      <c r="A109" s="9"/>
      <c r="B109" s="9"/>
      <c r="C109" s="9"/>
      <c r="D109" s="9"/>
      <c r="E109" s="9"/>
      <c r="F109" s="9"/>
      <c r="G109" s="9"/>
      <c r="H109" s="9"/>
      <c r="I109" s="9"/>
      <c r="J109" s="9"/>
      <c r="K109" s="9"/>
      <c r="L109" s="65"/>
      <c r="M109" s="65"/>
      <c r="N109" s="9"/>
      <c r="O109" s="9"/>
      <c r="P109" s="9"/>
    </row>
    <row r="110" spans="1:16" ht="90" x14ac:dyDescent="0.25">
      <c r="A110" s="106" t="s">
        <v>104</v>
      </c>
      <c r="B110" s="106" t="s">
        <v>105</v>
      </c>
      <c r="C110" s="106" t="s">
        <v>106</v>
      </c>
      <c r="D110" s="106" t="s">
        <v>43</v>
      </c>
      <c r="E110" s="106" t="s">
        <v>22</v>
      </c>
      <c r="F110" s="106" t="s">
        <v>65</v>
      </c>
      <c r="G110" s="106" t="s">
        <v>17</v>
      </c>
      <c r="H110" s="106" t="s">
        <v>10</v>
      </c>
      <c r="I110" s="106" t="s">
        <v>31</v>
      </c>
      <c r="J110" s="106" t="s">
        <v>59</v>
      </c>
      <c r="K110" s="106" t="s">
        <v>20</v>
      </c>
      <c r="L110" s="91" t="s">
        <v>26</v>
      </c>
      <c r="M110" s="106" t="s">
        <v>107</v>
      </c>
      <c r="N110" s="106" t="s">
        <v>36</v>
      </c>
      <c r="O110" s="107" t="s">
        <v>11</v>
      </c>
      <c r="P110" s="107" t="s">
        <v>19</v>
      </c>
    </row>
    <row r="111" spans="1:16" ht="45" x14ac:dyDescent="0.25">
      <c r="A111" s="50" t="s">
        <v>1243</v>
      </c>
      <c r="B111" s="103" t="s">
        <v>1480</v>
      </c>
      <c r="C111" s="102" t="s">
        <v>166</v>
      </c>
      <c r="D111" s="97" t="s">
        <v>1481</v>
      </c>
      <c r="E111" s="98" t="s">
        <v>95</v>
      </c>
      <c r="F111" s="98"/>
      <c r="G111" s="105">
        <v>41213</v>
      </c>
      <c r="H111" s="105">
        <v>41449</v>
      </c>
      <c r="I111" s="99" t="s">
        <v>96</v>
      </c>
      <c r="J111" s="90">
        <v>8.23</v>
      </c>
      <c r="K111" s="155"/>
      <c r="L111" s="124">
        <v>70</v>
      </c>
      <c r="M111" s="90"/>
      <c r="N111" s="27">
        <v>101396293</v>
      </c>
      <c r="O111" s="27"/>
      <c r="P111" s="116"/>
    </row>
    <row r="112" spans="1:16" ht="24" x14ac:dyDescent="0.25">
      <c r="A112" s="50" t="s">
        <v>1243</v>
      </c>
      <c r="B112" s="98" t="s">
        <v>1480</v>
      </c>
      <c r="C112" s="102" t="s">
        <v>166</v>
      </c>
      <c r="D112" s="97" t="s">
        <v>1482</v>
      </c>
      <c r="E112" s="98" t="s">
        <v>95</v>
      </c>
      <c r="F112" s="98"/>
      <c r="G112" s="105">
        <v>41208</v>
      </c>
      <c r="H112" s="105">
        <v>41433</v>
      </c>
      <c r="I112" s="99" t="s">
        <v>96</v>
      </c>
      <c r="J112" s="90">
        <v>7.4</v>
      </c>
      <c r="K112" s="155"/>
      <c r="L112" s="124">
        <v>45</v>
      </c>
      <c r="M112" s="90"/>
      <c r="N112" s="27">
        <v>33420207</v>
      </c>
      <c r="O112" s="27"/>
      <c r="P112" s="116"/>
    </row>
    <row r="113" spans="1:16" ht="24" x14ac:dyDescent="0.25">
      <c r="A113" s="50" t="s">
        <v>1420</v>
      </c>
      <c r="B113" s="98" t="s">
        <v>1408</v>
      </c>
      <c r="C113" s="102" t="s">
        <v>260</v>
      </c>
      <c r="D113" s="97" t="s">
        <v>1483</v>
      </c>
      <c r="E113" s="98" t="s">
        <v>95</v>
      </c>
      <c r="F113" s="98"/>
      <c r="G113" s="105">
        <v>41058</v>
      </c>
      <c r="H113" s="105">
        <v>41122</v>
      </c>
      <c r="I113" s="99" t="s">
        <v>96</v>
      </c>
      <c r="J113" s="90">
        <v>2.06</v>
      </c>
      <c r="K113" s="99"/>
      <c r="L113" s="124">
        <v>129</v>
      </c>
      <c r="M113" s="90"/>
      <c r="N113" s="27">
        <v>66296230</v>
      </c>
      <c r="O113" s="27"/>
      <c r="P113" s="116"/>
    </row>
    <row r="114" spans="1:16" ht="24" x14ac:dyDescent="0.25">
      <c r="A114" s="50" t="s">
        <v>1420</v>
      </c>
      <c r="B114" s="98" t="s">
        <v>1408</v>
      </c>
      <c r="C114" s="102" t="s">
        <v>260</v>
      </c>
      <c r="D114" s="97" t="s">
        <v>1484</v>
      </c>
      <c r="E114" s="98" t="s">
        <v>95</v>
      </c>
      <c r="F114" s="98"/>
      <c r="G114" s="105">
        <v>41204</v>
      </c>
      <c r="H114" s="105">
        <v>41258</v>
      </c>
      <c r="I114" s="99" t="s">
        <v>96</v>
      </c>
      <c r="J114" s="90">
        <v>1.76</v>
      </c>
      <c r="K114" s="99"/>
      <c r="L114" s="124">
        <v>62</v>
      </c>
      <c r="M114" s="90"/>
      <c r="N114" s="27">
        <v>44807772</v>
      </c>
      <c r="O114" s="27"/>
      <c r="P114" s="116"/>
    </row>
    <row r="115" spans="1:16" x14ac:dyDescent="0.25">
      <c r="A115" s="102"/>
      <c r="B115" s="103"/>
      <c r="C115" s="102"/>
      <c r="D115" s="97"/>
      <c r="E115" s="98"/>
      <c r="F115" s="98"/>
      <c r="G115" s="98"/>
      <c r="H115" s="99"/>
      <c r="I115" s="99"/>
      <c r="J115" s="90"/>
      <c r="K115" s="99"/>
      <c r="L115" s="90"/>
      <c r="M115" s="90"/>
      <c r="N115" s="27"/>
      <c r="O115" s="27"/>
      <c r="P115" s="116"/>
    </row>
    <row r="116" spans="1:16" x14ac:dyDescent="0.25">
      <c r="A116" s="102"/>
      <c r="B116" s="103"/>
      <c r="C116" s="102"/>
      <c r="D116" s="97"/>
      <c r="E116" s="98"/>
      <c r="F116" s="98"/>
      <c r="G116" s="98"/>
      <c r="H116" s="99"/>
      <c r="I116" s="99"/>
      <c r="J116" s="90"/>
      <c r="K116" s="99"/>
      <c r="L116" s="90"/>
      <c r="M116" s="90"/>
      <c r="N116" s="27"/>
      <c r="O116" s="27"/>
      <c r="P116" s="116"/>
    </row>
    <row r="117" spans="1:16" x14ac:dyDescent="0.25">
      <c r="A117" s="102"/>
      <c r="B117" s="103"/>
      <c r="C117" s="102"/>
      <c r="D117" s="97"/>
      <c r="E117" s="98"/>
      <c r="F117" s="98"/>
      <c r="G117" s="98"/>
      <c r="H117" s="99"/>
      <c r="I117" s="99"/>
      <c r="J117" s="90"/>
      <c r="K117" s="99"/>
      <c r="L117" s="90"/>
      <c r="M117" s="90"/>
      <c r="N117" s="27"/>
      <c r="O117" s="27"/>
      <c r="P117" s="116"/>
    </row>
    <row r="118" spans="1:16" x14ac:dyDescent="0.25">
      <c r="A118" s="102"/>
      <c r="B118" s="103"/>
      <c r="C118" s="102"/>
      <c r="D118" s="97"/>
      <c r="E118" s="98"/>
      <c r="F118" s="98"/>
      <c r="G118" s="98"/>
      <c r="H118" s="99"/>
      <c r="I118" s="99"/>
      <c r="J118" s="90"/>
      <c r="K118" s="99"/>
      <c r="L118" s="90"/>
      <c r="M118" s="90"/>
      <c r="N118" s="27"/>
      <c r="O118" s="27"/>
      <c r="P118" s="116"/>
    </row>
    <row r="119" spans="1:16" x14ac:dyDescent="0.25">
      <c r="A119" s="50" t="s">
        <v>16</v>
      </c>
      <c r="B119" s="103"/>
      <c r="C119" s="102"/>
      <c r="D119" s="97"/>
      <c r="E119" s="98"/>
      <c r="F119" s="98"/>
      <c r="G119" s="98"/>
      <c r="H119" s="99"/>
      <c r="I119" s="99"/>
      <c r="J119" s="114">
        <f t="shared" ref="J119:M119" si="1">SUM(J111:J118)</f>
        <v>19.450000000000003</v>
      </c>
      <c r="K119" s="104">
        <f t="shared" si="1"/>
        <v>0</v>
      </c>
      <c r="L119" s="114">
        <f t="shared" si="1"/>
        <v>306</v>
      </c>
      <c r="M119" s="104">
        <f t="shared" si="1"/>
        <v>0</v>
      </c>
      <c r="N119" s="27"/>
      <c r="O119" s="27"/>
      <c r="P119" s="117"/>
    </row>
    <row r="120" spans="1:16" x14ac:dyDescent="0.25">
      <c r="A120" s="30"/>
      <c r="B120" s="30"/>
      <c r="C120" s="30"/>
      <c r="D120" s="31"/>
      <c r="E120" s="30"/>
      <c r="F120" s="30"/>
      <c r="G120" s="30"/>
      <c r="H120" s="30"/>
      <c r="I120" s="30"/>
      <c r="J120" s="30"/>
      <c r="K120" s="30"/>
      <c r="L120" s="30"/>
      <c r="M120" s="30"/>
      <c r="N120" s="30"/>
      <c r="O120" s="30"/>
      <c r="P120" s="9"/>
    </row>
    <row r="121" spans="1:16" ht="18.75" x14ac:dyDescent="0.25">
      <c r="A121" s="59" t="s">
        <v>32</v>
      </c>
      <c r="B121" s="73">
        <f>+J119</f>
        <v>19.450000000000003</v>
      </c>
      <c r="C121" s="9"/>
      <c r="D121" s="9"/>
      <c r="E121" s="9"/>
      <c r="F121" s="9"/>
      <c r="G121" s="32"/>
      <c r="H121" s="32"/>
      <c r="I121" s="32"/>
      <c r="J121" s="32"/>
      <c r="K121" s="32"/>
      <c r="L121" s="32"/>
      <c r="M121" s="30"/>
      <c r="N121" s="30"/>
      <c r="O121" s="30"/>
      <c r="P121" s="9"/>
    </row>
    <row r="122" spans="1:16" x14ac:dyDescent="0.25">
      <c r="A122" s="9"/>
      <c r="B122" s="9"/>
      <c r="C122" s="9"/>
      <c r="D122" s="9"/>
      <c r="E122" s="9"/>
      <c r="F122" s="9"/>
      <c r="G122" s="9"/>
      <c r="H122" s="9"/>
      <c r="I122" s="9"/>
      <c r="J122" s="9"/>
      <c r="K122" s="9"/>
      <c r="L122" s="9"/>
      <c r="M122" s="9"/>
      <c r="N122" s="9"/>
      <c r="O122" s="9"/>
      <c r="P122" s="9"/>
    </row>
    <row r="123" spans="1:16" ht="15.75" thickBot="1" x14ac:dyDescent="0.3">
      <c r="A123" s="9"/>
      <c r="B123" s="9"/>
      <c r="C123" s="9"/>
      <c r="D123" s="9"/>
      <c r="E123" s="9"/>
      <c r="F123" s="9"/>
      <c r="G123" s="9"/>
      <c r="H123" s="9"/>
      <c r="I123" s="9"/>
      <c r="J123" s="9"/>
      <c r="K123" s="9"/>
      <c r="L123" s="9"/>
      <c r="M123" s="9"/>
      <c r="N123" s="9"/>
      <c r="O123" s="9"/>
      <c r="P123" s="9"/>
    </row>
    <row r="124" spans="1:16" ht="30.75" thickBot="1" x14ac:dyDescent="0.3">
      <c r="A124" s="76" t="s">
        <v>47</v>
      </c>
      <c r="B124" s="77" t="s">
        <v>48</v>
      </c>
      <c r="C124" s="76" t="s">
        <v>49</v>
      </c>
      <c r="D124" s="77" t="s">
        <v>53</v>
      </c>
      <c r="E124" s="9"/>
      <c r="F124" s="9"/>
      <c r="G124" s="9"/>
      <c r="H124" s="9"/>
      <c r="I124" s="9"/>
      <c r="J124" s="9"/>
      <c r="K124" s="9"/>
      <c r="L124" s="9"/>
      <c r="M124" s="9"/>
      <c r="N124" s="9"/>
      <c r="O124" s="9"/>
      <c r="P124" s="9"/>
    </row>
    <row r="125" spans="1:16" x14ac:dyDescent="0.25">
      <c r="A125" s="67" t="s">
        <v>86</v>
      </c>
      <c r="B125" s="70">
        <v>20</v>
      </c>
      <c r="C125" s="70"/>
      <c r="D125" s="467">
        <f>+C125+C126+C127</f>
        <v>40</v>
      </c>
      <c r="E125" s="9"/>
      <c r="F125" s="9"/>
      <c r="G125" s="9"/>
      <c r="H125" s="9"/>
      <c r="I125" s="9"/>
      <c r="J125" s="9"/>
      <c r="K125" s="9"/>
      <c r="L125" s="9"/>
      <c r="M125" s="9"/>
      <c r="N125" s="9"/>
      <c r="O125" s="9"/>
      <c r="P125" s="9"/>
    </row>
    <row r="126" spans="1:16" x14ac:dyDescent="0.25">
      <c r="A126" s="67" t="s">
        <v>87</v>
      </c>
      <c r="B126" s="200">
        <v>30</v>
      </c>
      <c r="C126" s="193"/>
      <c r="D126" s="468"/>
      <c r="E126" s="9"/>
      <c r="F126" s="9"/>
      <c r="G126" s="9"/>
      <c r="H126" s="9"/>
      <c r="I126" s="9"/>
      <c r="J126" s="9"/>
      <c r="K126" s="9"/>
      <c r="L126" s="9"/>
      <c r="M126" s="9"/>
      <c r="N126" s="9"/>
      <c r="O126" s="9"/>
      <c r="P126" s="9"/>
    </row>
    <row r="127" spans="1:16" ht="15.75" thickBot="1" x14ac:dyDescent="0.3">
      <c r="A127" s="67" t="s">
        <v>88</v>
      </c>
      <c r="B127" s="72">
        <v>40</v>
      </c>
      <c r="C127" s="72">
        <v>40</v>
      </c>
      <c r="D127" s="469"/>
      <c r="E127" s="9"/>
      <c r="F127" s="9"/>
      <c r="G127" s="9"/>
      <c r="H127" s="9"/>
      <c r="I127" s="9"/>
      <c r="J127" s="9"/>
      <c r="K127" s="9"/>
      <c r="L127" s="9"/>
      <c r="M127" s="9"/>
      <c r="N127" s="9"/>
      <c r="O127" s="9"/>
      <c r="P127" s="9"/>
    </row>
    <row r="128" spans="1:16" x14ac:dyDescent="0.25">
      <c r="A128" s="9"/>
      <c r="B128" s="9"/>
      <c r="C128" s="9"/>
      <c r="D128" s="9"/>
      <c r="E128" s="9"/>
      <c r="F128" s="9"/>
      <c r="G128" s="9"/>
      <c r="H128" s="9"/>
      <c r="I128" s="9"/>
      <c r="J128" s="9"/>
      <c r="K128" s="9"/>
      <c r="L128" s="9"/>
      <c r="M128" s="9"/>
      <c r="N128" s="9"/>
      <c r="O128" s="9"/>
      <c r="P128" s="9"/>
    </row>
    <row r="129" spans="1:16" ht="15.75" thickBot="1" x14ac:dyDescent="0.3">
      <c r="A129" s="9"/>
      <c r="B129" s="9"/>
      <c r="C129" s="9"/>
      <c r="D129" s="9"/>
      <c r="E129" s="9"/>
      <c r="F129" s="9"/>
      <c r="G129" s="9"/>
      <c r="H129" s="9"/>
      <c r="I129" s="9"/>
      <c r="J129" s="9"/>
      <c r="K129" s="9"/>
      <c r="L129" s="9"/>
      <c r="M129" s="9"/>
      <c r="N129" s="9"/>
      <c r="O129" s="9"/>
      <c r="P129" s="9"/>
    </row>
    <row r="130" spans="1:16" ht="27" thickBot="1" x14ac:dyDescent="0.3">
      <c r="A130" s="449" t="s">
        <v>50</v>
      </c>
      <c r="B130" s="450"/>
      <c r="C130" s="450"/>
      <c r="D130" s="450"/>
      <c r="E130" s="450"/>
      <c r="F130" s="450"/>
      <c r="G130" s="450"/>
      <c r="H130" s="450"/>
      <c r="I130" s="450"/>
      <c r="J130" s="450"/>
      <c r="K130" s="450"/>
      <c r="L130" s="450"/>
      <c r="M130" s="451"/>
      <c r="N130" s="9"/>
      <c r="O130" s="9"/>
      <c r="P130" s="9"/>
    </row>
    <row r="131" spans="1:16" x14ac:dyDescent="0.25">
      <c r="A131" s="9"/>
      <c r="B131" s="9"/>
      <c r="C131" s="9"/>
      <c r="D131" s="9"/>
      <c r="E131" s="9"/>
      <c r="F131" s="9"/>
      <c r="G131" s="9"/>
      <c r="H131" s="9"/>
      <c r="I131" s="9"/>
      <c r="J131" s="9"/>
      <c r="K131" s="9"/>
      <c r="L131" s="9"/>
      <c r="M131" s="9"/>
      <c r="N131" s="9"/>
      <c r="O131" s="9"/>
      <c r="P131" s="9"/>
    </row>
    <row r="132" spans="1:16" ht="120" x14ac:dyDescent="0.25">
      <c r="A132" s="108" t="s">
        <v>0</v>
      </c>
      <c r="B132" s="108" t="s">
        <v>39</v>
      </c>
      <c r="C132" s="108" t="s">
        <v>40</v>
      </c>
      <c r="D132" s="108" t="s">
        <v>78</v>
      </c>
      <c r="E132" s="108" t="s">
        <v>80</v>
      </c>
      <c r="F132" s="108" t="s">
        <v>81</v>
      </c>
      <c r="G132" s="108" t="s">
        <v>82</v>
      </c>
      <c r="H132" s="108" t="s">
        <v>79</v>
      </c>
      <c r="I132" s="452" t="s">
        <v>83</v>
      </c>
      <c r="J132" s="453"/>
      <c r="K132" s="454"/>
      <c r="L132" s="108" t="s">
        <v>84</v>
      </c>
      <c r="M132" s="108" t="s">
        <v>41</v>
      </c>
      <c r="N132" s="108" t="s">
        <v>42</v>
      </c>
      <c r="O132" s="452" t="s">
        <v>3</v>
      </c>
      <c r="P132" s="454"/>
    </row>
    <row r="133" spans="1:16" ht="120" x14ac:dyDescent="0.25">
      <c r="A133" s="190" t="s">
        <v>510</v>
      </c>
      <c r="B133" s="273" t="s">
        <v>1485</v>
      </c>
      <c r="C133" s="3" t="s">
        <v>1486</v>
      </c>
      <c r="D133" s="3">
        <v>6766429</v>
      </c>
      <c r="E133" s="69" t="s">
        <v>1487</v>
      </c>
      <c r="F133" s="69" t="s">
        <v>116</v>
      </c>
      <c r="G133" s="137">
        <v>39725</v>
      </c>
      <c r="H133" s="58" t="s">
        <v>1301</v>
      </c>
      <c r="I133" s="69" t="s">
        <v>1431</v>
      </c>
      <c r="J133" s="294" t="s">
        <v>1488</v>
      </c>
      <c r="K133" s="69" t="s">
        <v>1489</v>
      </c>
      <c r="L133" s="109" t="s">
        <v>95</v>
      </c>
      <c r="M133" s="109" t="s">
        <v>95</v>
      </c>
      <c r="N133" s="109" t="s">
        <v>95</v>
      </c>
      <c r="O133" s="461"/>
      <c r="P133" s="462"/>
    </row>
    <row r="134" spans="1:16" ht="105" x14ac:dyDescent="0.25">
      <c r="A134" s="190" t="s">
        <v>92</v>
      </c>
      <c r="B134" s="273" t="s">
        <v>1485</v>
      </c>
      <c r="C134" s="3" t="s">
        <v>1490</v>
      </c>
      <c r="D134" s="3">
        <v>72290949</v>
      </c>
      <c r="E134" s="69" t="s">
        <v>1491</v>
      </c>
      <c r="F134" s="69" t="s">
        <v>116</v>
      </c>
      <c r="G134" s="137">
        <v>40116</v>
      </c>
      <c r="H134" s="58" t="s">
        <v>1301</v>
      </c>
      <c r="I134" s="69" t="s">
        <v>1431</v>
      </c>
      <c r="J134" s="294" t="s">
        <v>1488</v>
      </c>
      <c r="K134" s="69" t="s">
        <v>1492</v>
      </c>
      <c r="L134" s="109" t="s">
        <v>95</v>
      </c>
      <c r="M134" s="109" t="s">
        <v>95</v>
      </c>
      <c r="N134" s="109" t="s">
        <v>95</v>
      </c>
      <c r="O134" s="457"/>
      <c r="P134" s="458"/>
    </row>
    <row r="135" spans="1:16" ht="60" x14ac:dyDescent="0.25">
      <c r="A135" s="190" t="s">
        <v>93</v>
      </c>
      <c r="B135" s="190" t="s">
        <v>1485</v>
      </c>
      <c r="C135" s="190" t="s">
        <v>1493</v>
      </c>
      <c r="D135" s="3">
        <v>8750191</v>
      </c>
      <c r="E135" s="3" t="s">
        <v>243</v>
      </c>
      <c r="F135" s="69" t="s">
        <v>116</v>
      </c>
      <c r="G135" s="125">
        <v>30308</v>
      </c>
      <c r="H135" s="86" t="s">
        <v>1494</v>
      </c>
      <c r="I135" s="69" t="s">
        <v>1431</v>
      </c>
      <c r="J135" s="294" t="s">
        <v>1476</v>
      </c>
      <c r="K135" s="69" t="s">
        <v>1495</v>
      </c>
      <c r="L135" s="109" t="s">
        <v>95</v>
      </c>
      <c r="M135" s="109" t="s">
        <v>95</v>
      </c>
      <c r="N135" s="109" t="s">
        <v>95</v>
      </c>
      <c r="O135" s="463"/>
      <c r="P135" s="463"/>
    </row>
    <row r="136" spans="1:16" x14ac:dyDescent="0.25">
      <c r="A136" s="9"/>
      <c r="B136" s="9"/>
      <c r="C136" s="9"/>
      <c r="D136" s="9"/>
      <c r="E136" s="9"/>
      <c r="F136" s="9"/>
      <c r="G136" s="9"/>
      <c r="H136" s="9"/>
      <c r="I136" s="9"/>
      <c r="J136" s="9"/>
      <c r="K136" s="9"/>
      <c r="L136" s="9"/>
      <c r="M136" s="9"/>
      <c r="N136" s="9"/>
      <c r="O136" s="9"/>
      <c r="P136" s="9"/>
    </row>
    <row r="137" spans="1:16" x14ac:dyDescent="0.25">
      <c r="A137" s="9"/>
      <c r="B137" s="9"/>
      <c r="C137" s="9"/>
      <c r="D137" s="9"/>
      <c r="E137" s="9"/>
      <c r="F137" s="9"/>
      <c r="G137" s="9"/>
      <c r="H137" s="9"/>
      <c r="I137" s="9"/>
      <c r="J137" s="9"/>
      <c r="K137" s="9"/>
      <c r="L137" s="9"/>
      <c r="M137" s="9"/>
      <c r="N137" s="9"/>
      <c r="O137" s="9"/>
      <c r="P137" s="9"/>
    </row>
    <row r="138" spans="1:16" ht="15.75" thickBot="1" x14ac:dyDescent="0.3">
      <c r="A138" s="9"/>
      <c r="B138" s="9"/>
      <c r="C138" s="9"/>
      <c r="D138" s="9"/>
      <c r="E138" s="9"/>
      <c r="F138" s="9"/>
      <c r="G138" s="9"/>
      <c r="H138" s="9"/>
      <c r="I138" s="9"/>
      <c r="J138" s="9"/>
      <c r="K138" s="9"/>
      <c r="L138" s="9"/>
      <c r="M138" s="9"/>
      <c r="N138" s="9"/>
      <c r="O138" s="9"/>
      <c r="P138" s="9"/>
    </row>
    <row r="139" spans="1:16" ht="30" x14ac:dyDescent="0.25">
      <c r="A139" s="112" t="s">
        <v>33</v>
      </c>
      <c r="B139" s="112" t="s">
        <v>47</v>
      </c>
      <c r="C139" s="108" t="s">
        <v>48</v>
      </c>
      <c r="D139" s="112" t="s">
        <v>49</v>
      </c>
      <c r="E139" s="77" t="s">
        <v>54</v>
      </c>
      <c r="F139" s="82"/>
      <c r="G139" s="9"/>
      <c r="H139" s="9"/>
      <c r="I139" s="9"/>
      <c r="J139" s="9"/>
      <c r="K139" s="9"/>
      <c r="L139" s="9"/>
      <c r="M139" s="9"/>
      <c r="N139" s="9"/>
      <c r="O139" s="9"/>
      <c r="P139" s="9"/>
    </row>
    <row r="140" spans="1:16" ht="159" customHeight="1" x14ac:dyDescent="0.25">
      <c r="A140" s="470" t="s">
        <v>51</v>
      </c>
      <c r="B140" s="6" t="s">
        <v>89</v>
      </c>
      <c r="C140" s="193">
        <v>25</v>
      </c>
      <c r="D140" s="193">
        <v>25</v>
      </c>
      <c r="E140" s="471">
        <f>+D140+D141+D142</f>
        <v>60</v>
      </c>
      <c r="F140" s="83"/>
      <c r="G140" s="9"/>
      <c r="H140" s="9"/>
      <c r="I140" s="9"/>
      <c r="J140" s="9"/>
      <c r="K140" s="9"/>
      <c r="L140" s="9"/>
      <c r="M140" s="9"/>
      <c r="N140" s="9"/>
      <c r="O140" s="9"/>
      <c r="P140" s="9"/>
    </row>
    <row r="141" spans="1:16" ht="131.25" customHeight="1" x14ac:dyDescent="0.25">
      <c r="A141" s="470"/>
      <c r="B141" s="6" t="s">
        <v>90</v>
      </c>
      <c r="C141" s="197">
        <v>25</v>
      </c>
      <c r="D141" s="193">
        <v>25</v>
      </c>
      <c r="E141" s="472"/>
      <c r="F141" s="83"/>
      <c r="G141" s="9"/>
      <c r="H141" s="9"/>
      <c r="I141" s="9"/>
      <c r="J141" s="9"/>
      <c r="K141" s="9"/>
      <c r="L141" s="9"/>
      <c r="M141" s="9"/>
      <c r="N141" s="9"/>
      <c r="O141" s="9"/>
      <c r="P141" s="9"/>
    </row>
    <row r="142" spans="1:16" ht="127.5" customHeight="1" x14ac:dyDescent="0.25">
      <c r="A142" s="470"/>
      <c r="B142" s="6" t="s">
        <v>91</v>
      </c>
      <c r="C142" s="193">
        <v>10</v>
      </c>
      <c r="D142" s="193">
        <v>10</v>
      </c>
      <c r="E142" s="473"/>
      <c r="F142" s="83"/>
      <c r="G142" s="9"/>
      <c r="H142" s="9"/>
      <c r="I142" s="9"/>
      <c r="J142" s="9"/>
      <c r="K142" s="9"/>
      <c r="L142" s="9"/>
      <c r="M142" s="9"/>
      <c r="N142" s="9"/>
      <c r="O142" s="9"/>
      <c r="P142" s="9"/>
    </row>
    <row r="143" spans="1:16" x14ac:dyDescent="0.25">
      <c r="A143" s="9"/>
      <c r="C143" s="9"/>
      <c r="D143" s="9"/>
      <c r="E143" s="9"/>
      <c r="F143" s="9"/>
      <c r="G143" s="9"/>
      <c r="H143" s="9"/>
      <c r="I143" s="9"/>
      <c r="J143" s="9"/>
      <c r="K143" s="9"/>
      <c r="L143" s="9"/>
      <c r="M143" s="9"/>
      <c r="N143" s="9"/>
      <c r="O143" s="9"/>
      <c r="P143" s="9"/>
    </row>
    <row r="144" spans="1:16" x14ac:dyDescent="0.25">
      <c r="A144" s="9"/>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110" t="s">
        <v>55</v>
      </c>
      <c r="B146" s="9"/>
      <c r="C146" s="9"/>
      <c r="D146" s="9"/>
      <c r="E146" s="9"/>
      <c r="F146" s="9"/>
      <c r="G146" s="9"/>
      <c r="H146" s="9"/>
      <c r="I146" s="9"/>
      <c r="J146" s="9"/>
      <c r="K146" s="9"/>
      <c r="L146" s="9"/>
      <c r="M146" s="9"/>
      <c r="N146" s="9"/>
      <c r="O146" s="9"/>
      <c r="P146" s="9"/>
    </row>
    <row r="147" spans="1:16" x14ac:dyDescent="0.25">
      <c r="A147" s="9"/>
      <c r="B147" s="9"/>
      <c r="C147" s="9"/>
      <c r="D147" s="9"/>
      <c r="E147" s="9"/>
      <c r="F147" s="9"/>
      <c r="G147" s="9"/>
      <c r="H147" s="9"/>
      <c r="I147" s="9"/>
      <c r="J147" s="9"/>
      <c r="K147" s="9"/>
      <c r="L147" s="9"/>
      <c r="M147" s="9"/>
      <c r="N147" s="9"/>
      <c r="O147" s="9"/>
      <c r="P147" s="9"/>
    </row>
    <row r="148" spans="1:16" x14ac:dyDescent="0.25">
      <c r="A148" s="9"/>
      <c r="B148" s="9"/>
      <c r="C148" s="9"/>
      <c r="D148" s="9"/>
      <c r="E148" s="9"/>
      <c r="F148" s="9"/>
      <c r="G148" s="9"/>
      <c r="H148" s="9"/>
      <c r="I148" s="9"/>
      <c r="J148" s="9"/>
      <c r="K148" s="9"/>
      <c r="L148" s="9"/>
      <c r="M148" s="9"/>
      <c r="N148" s="9"/>
      <c r="O148" s="9"/>
      <c r="P148" s="9"/>
    </row>
    <row r="149" spans="1:16" x14ac:dyDescent="0.25">
      <c r="A149" s="113" t="s">
        <v>33</v>
      </c>
      <c r="B149" s="113" t="s">
        <v>56</v>
      </c>
      <c r="C149" s="112" t="s">
        <v>49</v>
      </c>
      <c r="D149" s="112" t="s">
        <v>16</v>
      </c>
      <c r="E149" s="9"/>
      <c r="F149" s="9"/>
      <c r="G149" s="9"/>
      <c r="H149" s="9"/>
      <c r="I149" s="9"/>
      <c r="J149" s="9"/>
      <c r="K149" s="9"/>
      <c r="L149" s="9"/>
      <c r="M149" s="9"/>
      <c r="N149" s="9"/>
      <c r="O149" s="9"/>
      <c r="P149" s="9"/>
    </row>
    <row r="150" spans="1:16" ht="151.5" customHeight="1" x14ac:dyDescent="0.25">
      <c r="A150" s="93" t="s">
        <v>57</v>
      </c>
      <c r="B150" s="94">
        <v>40</v>
      </c>
      <c r="C150" s="193">
        <v>40</v>
      </c>
      <c r="D150" s="446">
        <f>+C150+C151</f>
        <v>100</v>
      </c>
      <c r="E150" s="9"/>
      <c r="F150" s="9"/>
      <c r="G150" s="9"/>
      <c r="H150" s="9"/>
      <c r="I150" s="9"/>
      <c r="J150" s="9"/>
      <c r="K150" s="9"/>
      <c r="L150" s="9"/>
      <c r="M150" s="9"/>
      <c r="N150" s="9"/>
      <c r="O150" s="9"/>
      <c r="P150" s="9"/>
    </row>
    <row r="151" spans="1:16" ht="111.75" customHeight="1" x14ac:dyDescent="0.25">
      <c r="A151" s="93" t="s">
        <v>58</v>
      </c>
      <c r="B151" s="94">
        <v>60</v>
      </c>
      <c r="C151" s="193">
        <v>60</v>
      </c>
      <c r="D151" s="447"/>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row r="186" spans="1:16" x14ac:dyDescent="0.25">
      <c r="A186" s="9"/>
      <c r="B186" s="9"/>
      <c r="C186" s="9"/>
      <c r="D186" s="9"/>
      <c r="E186" s="9"/>
      <c r="F186" s="9"/>
      <c r="G186" s="9"/>
      <c r="H186" s="9"/>
      <c r="I186" s="9"/>
      <c r="J186" s="9"/>
      <c r="K186" s="9"/>
      <c r="L186" s="9"/>
      <c r="M186" s="9"/>
      <c r="N186" s="9"/>
      <c r="O186" s="9"/>
      <c r="P186" s="9"/>
    </row>
    <row r="187" spans="1:16" x14ac:dyDescent="0.25">
      <c r="A187" s="9"/>
      <c r="B187" s="9"/>
      <c r="C187" s="9"/>
      <c r="D187" s="9"/>
      <c r="E187" s="9"/>
      <c r="F187" s="9"/>
      <c r="G187" s="9"/>
      <c r="H187" s="9"/>
      <c r="I187" s="9"/>
      <c r="J187" s="9"/>
      <c r="K187" s="9"/>
      <c r="L187" s="9"/>
      <c r="M187" s="9"/>
      <c r="N187" s="9"/>
      <c r="O187" s="9"/>
      <c r="P187" s="9"/>
    </row>
    <row r="188" spans="1:16" x14ac:dyDescent="0.25">
      <c r="A188" s="9"/>
      <c r="B188" s="9"/>
      <c r="C188" s="9"/>
      <c r="D188" s="9"/>
      <c r="E188" s="9"/>
      <c r="F188" s="9"/>
      <c r="G188" s="9"/>
      <c r="H188" s="9"/>
      <c r="I188" s="9"/>
      <c r="J188" s="9"/>
      <c r="K188" s="9"/>
      <c r="L188" s="9"/>
      <c r="M188" s="9"/>
      <c r="N188" s="9"/>
      <c r="O188" s="9"/>
      <c r="P188" s="9"/>
    </row>
  </sheetData>
  <mergeCells count="50">
    <mergeCell ref="O134:P134"/>
    <mergeCell ref="O135:P135"/>
    <mergeCell ref="A140:A142"/>
    <mergeCell ref="E140:E142"/>
    <mergeCell ref="D150:D151"/>
    <mergeCell ref="O133:P133"/>
    <mergeCell ref="O92:P92"/>
    <mergeCell ref="O93:P93"/>
    <mergeCell ref="A97:M97"/>
    <mergeCell ref="C100:D100"/>
    <mergeCell ref="C101:D101"/>
    <mergeCell ref="A104:O104"/>
    <mergeCell ref="A107:M107"/>
    <mergeCell ref="D125:D127"/>
    <mergeCell ref="A130:M130"/>
    <mergeCell ref="I132:K132"/>
    <mergeCell ref="O132:P132"/>
    <mergeCell ref="O91:P91"/>
    <mergeCell ref="N71:O71"/>
    <mergeCell ref="N72:O72"/>
    <mergeCell ref="N73:O73"/>
    <mergeCell ref="N74:O74"/>
    <mergeCell ref="O86:P86"/>
    <mergeCell ref="O87:P87"/>
    <mergeCell ref="O88:P88"/>
    <mergeCell ref="O89:P89"/>
    <mergeCell ref="O90:P90"/>
    <mergeCell ref="A80:M80"/>
    <mergeCell ref="I85:K85"/>
    <mergeCell ref="O85:P85"/>
    <mergeCell ref="B62:M62"/>
    <mergeCell ref="A64:M64"/>
    <mergeCell ref="N67:O67"/>
    <mergeCell ref="N68:O68"/>
    <mergeCell ref="N69:O69"/>
    <mergeCell ref="N70:O70"/>
    <mergeCell ref="A58:A59"/>
    <mergeCell ref="B58:B59"/>
    <mergeCell ref="C58:D58"/>
    <mergeCell ref="A1:O1"/>
    <mergeCell ref="A3:O3"/>
    <mergeCell ref="B5:M5"/>
    <mergeCell ref="B6:M6"/>
    <mergeCell ref="B7:M7"/>
    <mergeCell ref="B8:M8"/>
    <mergeCell ref="B9:D9"/>
    <mergeCell ref="A13:B20"/>
    <mergeCell ref="A21:B21"/>
    <mergeCell ref="D39:D40"/>
    <mergeCell ref="L44:M44"/>
  </mergeCell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Z145"/>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1760</v>
      </c>
      <c r="D6" s="439"/>
      <c r="E6" s="439"/>
      <c r="F6" s="439"/>
      <c r="G6" s="439"/>
      <c r="H6" s="439"/>
      <c r="I6" s="439"/>
      <c r="J6" s="439"/>
      <c r="K6" s="439"/>
      <c r="L6" s="439"/>
      <c r="M6" s="439"/>
      <c r="N6" s="440"/>
    </row>
    <row r="7" spans="2:16" ht="16.5" thickBot="1" x14ac:dyDescent="0.3">
      <c r="B7" s="12" t="s">
        <v>5</v>
      </c>
      <c r="C7" s="439" t="s">
        <v>1761</v>
      </c>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c r="E15" s="36"/>
      <c r="F15" s="311"/>
      <c r="G15" s="81"/>
      <c r="I15" s="39"/>
      <c r="J15" s="39"/>
      <c r="K15" s="39"/>
      <c r="L15" s="39"/>
      <c r="M15" s="39"/>
      <c r="N15" s="96"/>
    </row>
    <row r="16" spans="2:16" x14ac:dyDescent="0.25">
      <c r="B16" s="443"/>
      <c r="C16" s="443"/>
      <c r="D16" s="198"/>
      <c r="E16" s="36"/>
      <c r="F16" s="311"/>
      <c r="G16" s="81"/>
      <c r="I16" s="39"/>
      <c r="J16" s="39"/>
      <c r="K16" s="39"/>
      <c r="L16" s="39"/>
      <c r="M16" s="39"/>
      <c r="N16" s="96"/>
    </row>
    <row r="17" spans="1:14" x14ac:dyDescent="0.25">
      <c r="B17" s="443"/>
      <c r="C17" s="443"/>
      <c r="D17" s="198"/>
      <c r="E17" s="36"/>
      <c r="F17" s="311"/>
      <c r="G17" s="81"/>
      <c r="I17" s="39"/>
      <c r="J17" s="39"/>
      <c r="K17" s="39"/>
      <c r="L17" s="39"/>
      <c r="M17" s="39"/>
      <c r="N17" s="96"/>
    </row>
    <row r="18" spans="1:14" x14ac:dyDescent="0.25">
      <c r="B18" s="443"/>
      <c r="C18" s="443"/>
      <c r="D18" s="198"/>
      <c r="E18" s="37"/>
      <c r="F18" s="311"/>
      <c r="G18" s="81"/>
      <c r="H18" s="22"/>
      <c r="I18" s="39"/>
      <c r="J18" s="39"/>
      <c r="K18" s="39"/>
      <c r="L18" s="39"/>
      <c r="M18" s="39"/>
      <c r="N18" s="20"/>
    </row>
    <row r="19" spans="1:14" x14ac:dyDescent="0.25">
      <c r="B19" s="443"/>
      <c r="C19" s="443"/>
      <c r="D19" s="198"/>
      <c r="E19" s="37"/>
      <c r="F19" s="311"/>
      <c r="G19" s="81"/>
      <c r="H19" s="22"/>
      <c r="I19" s="41"/>
      <c r="J19" s="41"/>
      <c r="K19" s="41"/>
      <c r="L19" s="41"/>
      <c r="M19" s="41"/>
      <c r="N19" s="20"/>
    </row>
    <row r="20" spans="1:14" x14ac:dyDescent="0.25">
      <c r="B20" s="443"/>
      <c r="C20" s="443"/>
      <c r="D20" s="198"/>
      <c r="E20" s="37"/>
      <c r="F20" s="311"/>
      <c r="G20" s="81"/>
      <c r="H20" s="22"/>
      <c r="I20" s="95"/>
      <c r="J20" s="95"/>
      <c r="K20" s="95"/>
      <c r="L20" s="95"/>
      <c r="M20" s="95"/>
      <c r="N20" s="20"/>
    </row>
    <row r="21" spans="1:14" x14ac:dyDescent="0.25">
      <c r="B21" s="443"/>
      <c r="C21" s="443"/>
      <c r="D21" s="198"/>
      <c r="E21" s="37"/>
      <c r="F21" s="311"/>
      <c r="G21" s="81"/>
      <c r="H21" s="22"/>
      <c r="I21" s="95"/>
      <c r="J21" s="95"/>
      <c r="K21" s="95"/>
      <c r="L21" s="95"/>
      <c r="M21" s="95"/>
      <c r="N21" s="20"/>
    </row>
    <row r="22" spans="1:14" ht="15.75" thickBot="1" x14ac:dyDescent="0.3">
      <c r="B22" s="444" t="s">
        <v>14</v>
      </c>
      <c r="C22" s="445"/>
      <c r="D22" s="198"/>
      <c r="E22" s="64">
        <f>SUM(E15:E21)</f>
        <v>0</v>
      </c>
      <c r="F22" s="64">
        <f>SUM(F15:F21)</f>
        <v>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0</v>
      </c>
      <c r="D24" s="42"/>
      <c r="E24" s="45">
        <f>E22</f>
        <v>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c r="E30" s="92"/>
      <c r="F30" s="92"/>
      <c r="G30" s="92"/>
      <c r="H30" s="92"/>
      <c r="I30" s="95"/>
      <c r="J30" s="95"/>
      <c r="K30" s="95"/>
      <c r="L30" s="95"/>
      <c r="M30" s="95"/>
      <c r="N30" s="96"/>
    </row>
    <row r="31" spans="1:14" x14ac:dyDescent="0.25">
      <c r="A31" s="87"/>
      <c r="B31" s="109" t="s">
        <v>98</v>
      </c>
      <c r="C31" s="109"/>
      <c r="D31" s="109"/>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0</v>
      </c>
      <c r="F40" s="92"/>
      <c r="G40" s="92"/>
      <c r="H40" s="92"/>
      <c r="I40" s="95"/>
      <c r="J40" s="95"/>
      <c r="K40" s="95"/>
      <c r="L40" s="95"/>
      <c r="M40" s="95"/>
      <c r="N40" s="96"/>
    </row>
    <row r="41" spans="1:17" ht="42.75" x14ac:dyDescent="0.25">
      <c r="A41" s="87"/>
      <c r="B41" s="93" t="s">
        <v>103</v>
      </c>
      <c r="C41" s="94">
        <v>60</v>
      </c>
      <c r="D41" s="193">
        <f>+F144</f>
        <v>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102"/>
      <c r="C49" s="103"/>
      <c r="D49" s="102"/>
      <c r="E49" s="97"/>
      <c r="F49" s="98"/>
      <c r="G49" s="115"/>
      <c r="H49" s="105"/>
      <c r="I49" s="99"/>
      <c r="J49" s="99"/>
      <c r="K49" s="99"/>
      <c r="L49" s="99"/>
      <c r="M49" s="90"/>
      <c r="N49" s="90">
        <f>+M49*G49</f>
        <v>0</v>
      </c>
      <c r="O49" s="27"/>
      <c r="P49" s="27"/>
      <c r="Q49" s="116"/>
      <c r="R49" s="100"/>
      <c r="S49" s="100"/>
      <c r="T49" s="100"/>
      <c r="U49" s="100"/>
      <c r="V49" s="100"/>
      <c r="W49" s="100"/>
      <c r="X49" s="100"/>
      <c r="Y49" s="100"/>
      <c r="Z49" s="100"/>
    </row>
    <row r="50" spans="1:26" s="101" customFormat="1" x14ac:dyDescent="0.25">
      <c r="A50" s="47">
        <f>+A49+1</f>
        <v>2</v>
      </c>
      <c r="B50" s="102"/>
      <c r="C50" s="103"/>
      <c r="D50" s="102"/>
      <c r="E50" s="97"/>
      <c r="F50" s="98"/>
      <c r="G50" s="98"/>
      <c r="H50" s="98"/>
      <c r="I50" s="99"/>
      <c r="J50" s="99"/>
      <c r="K50" s="99"/>
      <c r="L50" s="99"/>
      <c r="M50" s="90"/>
      <c r="N50" s="90"/>
      <c r="O50" s="27"/>
      <c r="P50" s="27"/>
      <c r="Q50" s="116"/>
      <c r="R50" s="100"/>
      <c r="S50" s="100"/>
      <c r="T50" s="100"/>
      <c r="U50" s="100"/>
      <c r="V50" s="100"/>
      <c r="W50" s="100"/>
      <c r="X50" s="100"/>
      <c r="Y50" s="100"/>
      <c r="Z50" s="100"/>
    </row>
    <row r="51" spans="1:26" s="101" customFormat="1" x14ac:dyDescent="0.25">
      <c r="A51" s="47">
        <f t="shared" ref="A51:A56" si="0">+A50+1</f>
        <v>3</v>
      </c>
      <c r="B51" s="102"/>
      <c r="C51" s="103"/>
      <c r="D51" s="102"/>
      <c r="E51" s="97"/>
      <c r="F51" s="98"/>
      <c r="G51" s="98"/>
      <c r="H51" s="98"/>
      <c r="I51" s="99"/>
      <c r="J51" s="99"/>
      <c r="K51" s="99"/>
      <c r="L51" s="99"/>
      <c r="M51" s="90"/>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SUM(K49:K56)</f>
        <v>0</v>
      </c>
      <c r="L57" s="104">
        <f>SUM(L49:L56)</f>
        <v>0</v>
      </c>
      <c r="M57" s="114">
        <f>SUM(M49:M56)</f>
        <v>0</v>
      </c>
      <c r="N57" s="104">
        <f>SUM(N49:N56)</f>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0</v>
      </c>
      <c r="D61" s="58"/>
      <c r="E61" s="58"/>
      <c r="F61" s="32"/>
      <c r="G61" s="32"/>
      <c r="H61" s="32"/>
      <c r="I61" s="32"/>
      <c r="J61" s="32"/>
      <c r="K61" s="32"/>
      <c r="L61" s="32"/>
      <c r="M61" s="32"/>
    </row>
    <row r="62" spans="1:26" s="30" customFormat="1" ht="30" customHeight="1" x14ac:dyDescent="0.25">
      <c r="B62" s="59" t="s">
        <v>25</v>
      </c>
      <c r="C62" s="60">
        <f>+M57</f>
        <v>0</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109"/>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x14ac:dyDescent="0.25">
      <c r="A105" s="47">
        <v>1</v>
      </c>
      <c r="B105" s="102"/>
      <c r="C105" s="103"/>
      <c r="D105" s="102"/>
      <c r="E105" s="97"/>
      <c r="F105" s="98"/>
      <c r="G105" s="115"/>
      <c r="H105" s="105"/>
      <c r="I105" s="99"/>
      <c r="J105" s="99"/>
      <c r="K105" s="99"/>
      <c r="L105" s="99"/>
      <c r="M105" s="90"/>
      <c r="N105" s="90">
        <f>+M105*G105</f>
        <v>0</v>
      </c>
      <c r="O105" s="27"/>
      <c r="P105" s="27"/>
      <c r="Q105" s="116"/>
      <c r="R105" s="100"/>
      <c r="S105" s="100"/>
      <c r="T105" s="100"/>
      <c r="U105" s="100"/>
      <c r="V105" s="100"/>
      <c r="W105" s="100"/>
      <c r="X105" s="100"/>
      <c r="Y105" s="100"/>
      <c r="Z105" s="100"/>
    </row>
    <row r="106" spans="1:26" s="101" customFormat="1" x14ac:dyDescent="0.25">
      <c r="A106" s="47">
        <f>+A105+1</f>
        <v>2</v>
      </c>
      <c r="B106" s="102"/>
      <c r="C106" s="103"/>
      <c r="D106" s="102"/>
      <c r="E106" s="97"/>
      <c r="F106" s="98"/>
      <c r="G106" s="98"/>
      <c r="H106" s="98"/>
      <c r="I106" s="99"/>
      <c r="J106" s="99"/>
      <c r="K106" s="99"/>
      <c r="L106" s="99"/>
      <c r="M106" s="90"/>
      <c r="N106" s="90"/>
      <c r="O106" s="27"/>
      <c r="P106" s="27"/>
      <c r="Q106" s="116"/>
      <c r="R106" s="100"/>
      <c r="S106" s="100"/>
      <c r="T106" s="100"/>
      <c r="U106" s="100"/>
      <c r="V106" s="100"/>
      <c r="W106" s="100"/>
      <c r="X106" s="100"/>
      <c r="Y106" s="100"/>
      <c r="Z106" s="100"/>
    </row>
    <row r="107" spans="1:26" s="101" customFormat="1" x14ac:dyDescent="0.25">
      <c r="A107" s="47">
        <f t="shared" ref="A107:A112" si="1">+A106+1</f>
        <v>3</v>
      </c>
      <c r="B107" s="102"/>
      <c r="C107" s="103"/>
      <c r="D107" s="102"/>
      <c r="E107" s="97"/>
      <c r="F107" s="98"/>
      <c r="G107" s="98"/>
      <c r="H107" s="98"/>
      <c r="I107" s="99"/>
      <c r="J107" s="99"/>
      <c r="K107" s="99"/>
      <c r="L107" s="99"/>
      <c r="M107" s="90"/>
      <c r="N107" s="90"/>
      <c r="O107" s="27"/>
      <c r="P107" s="27"/>
      <c r="Q107" s="116"/>
      <c r="R107" s="100"/>
      <c r="S107" s="100"/>
      <c r="T107" s="100"/>
      <c r="U107" s="100"/>
      <c r="V107" s="100"/>
      <c r="W107" s="100"/>
      <c r="X107" s="100"/>
      <c r="Y107" s="100"/>
      <c r="Z107" s="100"/>
    </row>
    <row r="108" spans="1:26" s="101" customFormat="1" x14ac:dyDescent="0.25">
      <c r="A108" s="47">
        <f t="shared" si="1"/>
        <v>4</v>
      </c>
      <c r="B108" s="102"/>
      <c r="C108" s="103"/>
      <c r="D108" s="102"/>
      <c r="E108" s="97"/>
      <c r="F108" s="98"/>
      <c r="G108" s="98"/>
      <c r="H108" s="98"/>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si="1"/>
        <v>5</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1"/>
        <v>6</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1"/>
        <v>7</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1"/>
        <v>8</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97"/>
      <c r="F113" s="98"/>
      <c r="G113" s="98"/>
      <c r="H113" s="98"/>
      <c r="I113" s="99"/>
      <c r="J113" s="99"/>
      <c r="K113" s="104">
        <f>SUM(K105:K112)</f>
        <v>0</v>
      </c>
      <c r="L113" s="104">
        <f>SUM(L105:L112)</f>
        <v>0</v>
      </c>
      <c r="M113" s="114">
        <f>SUM(M105:M112)</f>
        <v>0</v>
      </c>
      <c r="N113" s="104">
        <f>SUM(N105:N112)</f>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f>+K113</f>
        <v>0</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c r="E119" s="467">
        <f>+D119+D120+D121</f>
        <v>0</v>
      </c>
    </row>
    <row r="120" spans="1:17" x14ac:dyDescent="0.25">
      <c r="B120" s="67" t="s">
        <v>87</v>
      </c>
      <c r="C120" s="200">
        <v>30</v>
      </c>
      <c r="D120" s="193">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ht="60.75" customHeight="1" x14ac:dyDescent="0.25">
      <c r="B127" s="190" t="s">
        <v>510</v>
      </c>
      <c r="C127" s="190"/>
      <c r="D127" s="3"/>
      <c r="E127" s="3"/>
      <c r="F127" s="3"/>
      <c r="G127" s="3"/>
      <c r="H127" s="3"/>
      <c r="I127" s="5"/>
      <c r="J127" s="1" t="s">
        <v>482</v>
      </c>
      <c r="K127" s="86" t="s">
        <v>527</v>
      </c>
      <c r="L127" s="85" t="s">
        <v>528</v>
      </c>
      <c r="M127" s="109"/>
      <c r="N127" s="109"/>
      <c r="O127" s="109"/>
      <c r="P127" s="463"/>
      <c r="Q127" s="463"/>
    </row>
    <row r="128" spans="1:17" ht="60.75" customHeight="1" x14ac:dyDescent="0.25">
      <c r="B128" s="190" t="s">
        <v>92</v>
      </c>
      <c r="C128" s="190"/>
      <c r="D128" s="3"/>
      <c r="E128" s="3"/>
      <c r="F128" s="3"/>
      <c r="G128" s="3"/>
      <c r="H128" s="3"/>
      <c r="I128" s="5"/>
      <c r="J128" s="1"/>
      <c r="K128" s="86"/>
      <c r="L128" s="85"/>
      <c r="M128" s="109"/>
      <c r="N128" s="109"/>
      <c r="O128" s="109"/>
      <c r="P128" s="193"/>
      <c r="Q128" s="193"/>
    </row>
    <row r="129" spans="2:17" ht="33.6" customHeight="1" x14ac:dyDescent="0.25">
      <c r="B129" s="190" t="s">
        <v>93</v>
      </c>
      <c r="C129" s="190"/>
      <c r="D129" s="3"/>
      <c r="E129" s="3"/>
      <c r="F129" s="3"/>
      <c r="G129" s="3"/>
      <c r="H129" s="3"/>
      <c r="I129" s="5"/>
      <c r="J129" s="1"/>
      <c r="K129" s="85"/>
      <c r="L129" s="85"/>
      <c r="M129" s="109"/>
      <c r="N129" s="109"/>
      <c r="O129" s="109"/>
      <c r="P129" s="463"/>
      <c r="Q129" s="463"/>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193">
        <v>25</v>
      </c>
      <c r="E134" s="193"/>
      <c r="F134" s="471">
        <f>+E134+E135+E136</f>
        <v>0</v>
      </c>
      <c r="G134" s="83"/>
    </row>
    <row r="135" spans="2:17" ht="76.150000000000006" customHeight="1" x14ac:dyDescent="0.2">
      <c r="B135" s="470"/>
      <c r="C135" s="6" t="s">
        <v>90</v>
      </c>
      <c r="D135" s="197">
        <v>25</v>
      </c>
      <c r="E135" s="193"/>
      <c r="F135" s="472"/>
      <c r="G135" s="83"/>
    </row>
    <row r="136" spans="2:17" ht="69" customHeight="1" x14ac:dyDescent="0.2">
      <c r="B136" s="470"/>
      <c r="C136" s="6" t="s">
        <v>91</v>
      </c>
      <c r="D136" s="193">
        <v>10</v>
      </c>
      <c r="E136" s="193"/>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193">
        <f>+E119</f>
        <v>0</v>
      </c>
      <c r="E144" s="446">
        <f>+D144+D145</f>
        <v>0</v>
      </c>
    </row>
    <row r="145" spans="2:5" ht="42.75" x14ac:dyDescent="0.25">
      <c r="B145" s="93" t="s">
        <v>58</v>
      </c>
      <c r="C145" s="94">
        <v>60</v>
      </c>
      <c r="D145" s="193">
        <f>+F134</f>
        <v>0</v>
      </c>
      <c r="E145" s="447"/>
    </row>
  </sheetData>
  <mergeCells count="43">
    <mergeCell ref="P129:Q129"/>
    <mergeCell ref="B134:B136"/>
    <mergeCell ref="F134:F136"/>
    <mergeCell ref="E144:E145"/>
    <mergeCell ref="B101:N101"/>
    <mergeCell ref="E119:E121"/>
    <mergeCell ref="B124:N124"/>
    <mergeCell ref="J126:L126"/>
    <mergeCell ref="P126:Q126"/>
    <mergeCell ref="P127:Q127"/>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52"/>
  <sheetViews>
    <sheetView topLeftCell="B1"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31.7109375" style="9" customWidth="1"/>
    <col min="5" max="5" width="25" style="9" customWidth="1"/>
    <col min="6" max="6" width="29.7109375" style="9" customWidth="1"/>
    <col min="7" max="7" width="39.28515625" style="9" customWidth="1"/>
    <col min="8" max="8" width="24.5703125" style="9" customWidth="1"/>
    <col min="9" max="9" width="24" style="9" customWidth="1"/>
    <col min="10" max="10" width="36.28515625" style="9" customWidth="1"/>
    <col min="11" max="11" width="28.85546875" style="9" customWidth="1"/>
    <col min="12" max="12" width="27.28515625" style="9" customWidth="1"/>
    <col min="13" max="13" width="20.85546875" style="9" customWidth="1"/>
    <col min="14" max="14" width="22.140625" style="9" customWidth="1"/>
    <col min="15" max="15" width="26.140625" style="9" customWidth="1"/>
    <col min="16" max="16" width="19.5703125" style="9" bestFit="1" customWidth="1"/>
    <col min="17" max="17" width="32.42578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1895</v>
      </c>
      <c r="D6" s="439"/>
      <c r="E6" s="439"/>
      <c r="F6" s="439"/>
      <c r="G6" s="439"/>
      <c r="H6" s="439"/>
      <c r="I6" s="439"/>
      <c r="J6" s="439"/>
      <c r="K6" s="439"/>
      <c r="L6" s="439"/>
      <c r="M6" s="439"/>
      <c r="N6" s="440"/>
    </row>
    <row r="7" spans="2:16" ht="16.5" thickBot="1" x14ac:dyDescent="0.3">
      <c r="B7" s="12" t="s">
        <v>5</v>
      </c>
      <c r="C7" s="439" t="s">
        <v>1896</v>
      </c>
      <c r="D7" s="439"/>
      <c r="E7" s="439"/>
      <c r="F7" s="439"/>
      <c r="G7" s="439"/>
      <c r="H7" s="439"/>
      <c r="I7" s="439"/>
      <c r="J7" s="439"/>
      <c r="K7" s="439"/>
      <c r="L7" s="439"/>
      <c r="M7" s="439"/>
      <c r="N7" s="440"/>
    </row>
    <row r="8" spans="2:16" ht="16.5" thickBot="1" x14ac:dyDescent="0.3">
      <c r="B8" s="12" t="s">
        <v>6</v>
      </c>
      <c r="C8" s="439" t="s">
        <v>1897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3</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3</v>
      </c>
      <c r="E15" s="36">
        <v>1127671740</v>
      </c>
      <c r="F15" s="36">
        <v>540</v>
      </c>
      <c r="G15" s="81"/>
      <c r="I15" s="39"/>
      <c r="J15" s="39"/>
      <c r="K15" s="39"/>
      <c r="L15" s="39"/>
      <c r="M15" s="39"/>
      <c r="N15" s="96"/>
    </row>
    <row r="16" spans="2:16" x14ac:dyDescent="0.25">
      <c r="B16" s="443"/>
      <c r="C16" s="443"/>
      <c r="D16" s="198"/>
      <c r="E16" s="36"/>
      <c r="F16" s="36"/>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6"/>
      <c r="F18" s="36"/>
      <c r="G18" s="81"/>
      <c r="H18" s="22"/>
      <c r="I18" s="39"/>
      <c r="J18" s="39"/>
      <c r="K18" s="39"/>
      <c r="L18" s="39"/>
      <c r="M18" s="39"/>
      <c r="N18" s="20"/>
    </row>
    <row r="19" spans="1:14" x14ac:dyDescent="0.25">
      <c r="B19" s="443"/>
      <c r="C19" s="443"/>
      <c r="D19" s="198"/>
      <c r="E19" s="36"/>
      <c r="F19" s="36"/>
      <c r="G19" s="81"/>
      <c r="H19" s="22"/>
      <c r="I19" s="41"/>
      <c r="J19" s="41"/>
      <c r="K19" s="41"/>
      <c r="L19" s="41"/>
      <c r="M19" s="41"/>
      <c r="N19" s="20"/>
    </row>
    <row r="20" spans="1:14" x14ac:dyDescent="0.25">
      <c r="B20" s="443"/>
      <c r="C20" s="443"/>
      <c r="D20" s="198"/>
      <c r="E20" s="36"/>
      <c r="F20" s="36"/>
      <c r="G20" s="81"/>
      <c r="H20" s="22"/>
      <c r="I20" s="95"/>
      <c r="J20" s="95"/>
      <c r="K20" s="95"/>
      <c r="L20" s="95"/>
      <c r="M20" s="95"/>
      <c r="N20" s="20"/>
    </row>
    <row r="21" spans="1:14" x14ac:dyDescent="0.25">
      <c r="B21" s="443"/>
      <c r="C21" s="443"/>
      <c r="D21" s="198"/>
      <c r="E21" s="36"/>
      <c r="F21" s="36"/>
      <c r="G21" s="81"/>
      <c r="H21" s="22"/>
      <c r="I21" s="95"/>
      <c r="J21" s="95"/>
      <c r="K21" s="95"/>
      <c r="L21" s="95"/>
      <c r="M21" s="95"/>
      <c r="N21" s="20"/>
    </row>
    <row r="22" spans="1:14" ht="15.75" thickBot="1" x14ac:dyDescent="0.3">
      <c r="B22" s="444" t="s">
        <v>14</v>
      </c>
      <c r="C22" s="445"/>
      <c r="D22" s="198"/>
      <c r="E22" s="36">
        <f>SUM(E15:E21)</f>
        <v>1127671740</v>
      </c>
      <c r="F22" s="36">
        <f>SUM(F15:F21)</f>
        <v>540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432</v>
      </c>
      <c r="D24" s="42"/>
      <c r="E24" s="45">
        <f>E22</f>
        <v>1127671740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165</v>
      </c>
      <c r="E30" s="92"/>
      <c r="F30" s="92"/>
      <c r="G30" s="92"/>
      <c r="H30" s="92"/>
      <c r="I30" s="95"/>
      <c r="J30" s="95"/>
      <c r="K30" s="95"/>
      <c r="L30" s="95"/>
      <c r="M30" s="95"/>
      <c r="N30" s="96"/>
    </row>
    <row r="31" spans="1:14" x14ac:dyDescent="0.25">
      <c r="A31" s="87"/>
      <c r="B31" s="109" t="s">
        <v>98</v>
      </c>
      <c r="C31" s="109" t="s">
        <v>165</v>
      </c>
      <c r="D31" s="109"/>
      <c r="E31" s="92"/>
      <c r="F31" s="92"/>
      <c r="G31" s="92"/>
      <c r="H31" s="92"/>
      <c r="I31" s="95"/>
      <c r="J31" s="95"/>
      <c r="K31" s="95"/>
      <c r="L31" s="95"/>
      <c r="M31" s="95"/>
      <c r="N31" s="96"/>
    </row>
    <row r="32" spans="1:14" x14ac:dyDescent="0.25">
      <c r="A32" s="87"/>
      <c r="B32" s="109" t="s">
        <v>99</v>
      </c>
      <c r="C32" s="109" t="s">
        <v>165</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35</v>
      </c>
      <c r="F40" s="92"/>
      <c r="G40" s="92"/>
      <c r="H40" s="92"/>
      <c r="I40" s="95"/>
      <c r="J40" s="95"/>
      <c r="K40" s="95"/>
      <c r="L40" s="95"/>
      <c r="M40" s="95"/>
      <c r="N40" s="96"/>
    </row>
    <row r="41" spans="1:17" ht="42.75" x14ac:dyDescent="0.25">
      <c r="A41" s="87"/>
      <c r="B41" s="93" t="s">
        <v>103</v>
      </c>
      <c r="C41" s="94">
        <v>60</v>
      </c>
      <c r="D41" s="193">
        <v>35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5" x14ac:dyDescent="0.25">
      <c r="A49" s="47">
        <v>4</v>
      </c>
      <c r="B49" s="117" t="s">
        <v>1898</v>
      </c>
      <c r="C49" s="117" t="s">
        <v>1898</v>
      </c>
      <c r="D49" s="103" t="s">
        <v>1899</v>
      </c>
      <c r="E49" s="155">
        <v>3513</v>
      </c>
      <c r="F49" s="98" t="s">
        <v>96</v>
      </c>
      <c r="G49" s="115">
        <v>1</v>
      </c>
      <c r="H49" s="105">
        <v>40508</v>
      </c>
      <c r="I49" s="99">
        <v>40572</v>
      </c>
      <c r="J49" s="99" t="s">
        <v>96</v>
      </c>
      <c r="K49" s="90"/>
      <c r="L49" s="90">
        <f>(I49-H49)/30</f>
        <v>2.1333333333333333</v>
      </c>
      <c r="M49" s="90"/>
      <c r="N49" s="90"/>
      <c r="O49" s="27">
        <v>91044200</v>
      </c>
      <c r="P49" s="27"/>
      <c r="Q49" s="116" t="s">
        <v>1900</v>
      </c>
      <c r="R49" s="100"/>
      <c r="S49" s="100"/>
      <c r="T49" s="100"/>
      <c r="U49" s="100"/>
      <c r="V49" s="100"/>
      <c r="W49" s="100"/>
      <c r="X49" s="100"/>
      <c r="Y49" s="100"/>
      <c r="Z49" s="100"/>
    </row>
    <row r="50" spans="1:26" s="101" customFormat="1" ht="45" x14ac:dyDescent="0.25">
      <c r="A50" s="47">
        <f>+A49+1</f>
        <v>5</v>
      </c>
      <c r="B50" s="117" t="s">
        <v>1898</v>
      </c>
      <c r="C50" s="117" t="s">
        <v>1898</v>
      </c>
      <c r="D50" s="103" t="s">
        <v>1899</v>
      </c>
      <c r="E50" s="155">
        <v>415</v>
      </c>
      <c r="F50" s="98" t="s">
        <v>96</v>
      </c>
      <c r="G50" s="115">
        <v>1</v>
      </c>
      <c r="H50" s="105">
        <v>40948</v>
      </c>
      <c r="I50" s="99">
        <v>41176</v>
      </c>
      <c r="J50" s="99" t="s">
        <v>503</v>
      </c>
      <c r="K50" s="90"/>
      <c r="L50" s="90">
        <f>(I50-H50)/30</f>
        <v>7.6</v>
      </c>
      <c r="M50" s="90"/>
      <c r="N50" s="90"/>
      <c r="O50" s="27">
        <v>254483460</v>
      </c>
      <c r="P50" s="27"/>
      <c r="Q50" s="116" t="s">
        <v>1900</v>
      </c>
      <c r="R50" s="100"/>
      <c r="S50" s="100"/>
      <c r="T50" s="100"/>
      <c r="U50" s="100"/>
      <c r="V50" s="100"/>
      <c r="W50" s="100"/>
      <c r="X50" s="100"/>
      <c r="Y50" s="100"/>
      <c r="Z50" s="100"/>
    </row>
    <row r="51" spans="1:26" s="101" customFormat="1" ht="45" x14ac:dyDescent="0.25">
      <c r="A51" s="47">
        <f t="shared" ref="A51:A56" si="0">+A50+1</f>
        <v>6</v>
      </c>
      <c r="B51" s="117" t="s">
        <v>1901</v>
      </c>
      <c r="C51" s="117" t="s">
        <v>1901</v>
      </c>
      <c r="D51" s="102" t="s">
        <v>1902</v>
      </c>
      <c r="E51" s="155">
        <v>17</v>
      </c>
      <c r="F51" s="98" t="s">
        <v>503</v>
      </c>
      <c r="G51" s="97">
        <v>1</v>
      </c>
      <c r="H51" s="105">
        <v>41045</v>
      </c>
      <c r="I51" s="99">
        <v>41388</v>
      </c>
      <c r="J51" s="99" t="s">
        <v>96</v>
      </c>
      <c r="K51" s="99"/>
      <c r="L51" s="90">
        <f>(I51-H51)/30</f>
        <v>11.433333333333334</v>
      </c>
      <c r="M51" s="90"/>
      <c r="N51" s="90"/>
      <c r="O51" s="27">
        <v>339147011</v>
      </c>
      <c r="P51" s="27"/>
      <c r="Q51" s="116" t="s">
        <v>1900</v>
      </c>
      <c r="R51" s="100"/>
      <c r="S51" s="100"/>
      <c r="T51" s="100"/>
      <c r="U51" s="100"/>
      <c r="V51" s="100"/>
      <c r="W51" s="100"/>
      <c r="X51" s="100"/>
      <c r="Y51" s="100"/>
      <c r="Z51" s="100"/>
    </row>
    <row r="52" spans="1:26" s="101" customFormat="1" ht="45" x14ac:dyDescent="0.25">
      <c r="A52" s="47">
        <f t="shared" si="0"/>
        <v>7</v>
      </c>
      <c r="B52" s="117" t="s">
        <v>1898</v>
      </c>
      <c r="C52" s="117" t="s">
        <v>1898</v>
      </c>
      <c r="D52" s="103" t="s">
        <v>1903</v>
      </c>
      <c r="E52" s="155">
        <v>108</v>
      </c>
      <c r="F52" s="98" t="s">
        <v>95</v>
      </c>
      <c r="G52" s="115">
        <v>1</v>
      </c>
      <c r="H52" s="105">
        <v>41408</v>
      </c>
      <c r="I52" s="99">
        <v>41639</v>
      </c>
      <c r="J52" s="99" t="s">
        <v>96</v>
      </c>
      <c r="K52" s="90">
        <f>(I52-H52)/30</f>
        <v>7.7</v>
      </c>
      <c r="L52" s="99"/>
      <c r="M52" s="90">
        <v>1080</v>
      </c>
      <c r="N52" s="90">
        <v>1080</v>
      </c>
      <c r="O52" s="27">
        <v>1425600000</v>
      </c>
      <c r="P52" s="27"/>
      <c r="Q52" s="116" t="s">
        <v>1904</v>
      </c>
      <c r="R52" s="100"/>
      <c r="S52" s="100"/>
      <c r="T52" s="100"/>
      <c r="U52" s="100"/>
      <c r="V52" s="100"/>
      <c r="W52" s="100"/>
      <c r="X52" s="100"/>
      <c r="Y52" s="100"/>
      <c r="Z52" s="100"/>
    </row>
    <row r="53" spans="1:26" s="101" customFormat="1" x14ac:dyDescent="0.25">
      <c r="A53" s="47">
        <f t="shared" si="0"/>
        <v>8</v>
      </c>
      <c r="B53" s="102"/>
      <c r="C53" s="103"/>
      <c r="D53" s="102"/>
      <c r="E53" s="155"/>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9</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10</v>
      </c>
      <c r="B55" s="102"/>
      <c r="C55" s="103"/>
      <c r="D55" s="102"/>
      <c r="E55" s="155"/>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11</v>
      </c>
      <c r="B56" s="102"/>
      <c r="C56" s="103"/>
      <c r="D56" s="102"/>
      <c r="E56" s="155"/>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8"/>
      <c r="H57" s="98"/>
      <c r="I57" s="99"/>
      <c r="J57" s="99"/>
      <c r="K57" s="114">
        <f t="shared" ref="K57:N57" si="1">SUM(K49:K56)</f>
        <v>7.7</v>
      </c>
      <c r="L57" s="104">
        <f t="shared" si="1"/>
        <v>21.166666666666664</v>
      </c>
      <c r="M57" s="114">
        <f t="shared" si="1"/>
        <v>1080</v>
      </c>
      <c r="N57" s="104">
        <f t="shared" si="1"/>
        <v>1080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156">
        <f>+K57</f>
        <v>7.7</v>
      </c>
      <c r="D61" s="58"/>
      <c r="E61" s="58" t="s">
        <v>1905</v>
      </c>
      <c r="F61" s="32"/>
      <c r="G61" s="32"/>
      <c r="H61" s="32"/>
      <c r="I61" s="32"/>
      <c r="J61" s="32"/>
      <c r="K61" s="32"/>
      <c r="L61" s="32"/>
      <c r="M61" s="32"/>
    </row>
    <row r="62" spans="1:26" s="30" customFormat="1" ht="30" customHeight="1" x14ac:dyDescent="0.25">
      <c r="B62" s="59" t="s">
        <v>25</v>
      </c>
      <c r="C62" s="60">
        <f>+M57</f>
        <v>1080</v>
      </c>
      <c r="D62" s="58" t="s">
        <v>165</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38.25" customHeight="1" x14ac:dyDescent="0.25">
      <c r="B69" s="3" t="s">
        <v>1906</v>
      </c>
      <c r="C69" s="3" t="s">
        <v>1907</v>
      </c>
      <c r="D69" s="5"/>
      <c r="E69" s="5">
        <v>540</v>
      </c>
      <c r="F69" s="4"/>
      <c r="G69" s="4"/>
      <c r="H69" s="4" t="s">
        <v>95</v>
      </c>
      <c r="I69" s="85" t="s">
        <v>95</v>
      </c>
      <c r="J69" s="85" t="s">
        <v>96</v>
      </c>
      <c r="K69" s="109" t="s">
        <v>503</v>
      </c>
      <c r="L69" s="109" t="s">
        <v>96</v>
      </c>
      <c r="M69" s="109" t="s">
        <v>503</v>
      </c>
      <c r="N69" s="109" t="s">
        <v>1791</v>
      </c>
      <c r="O69" s="461"/>
      <c r="P69" s="462"/>
      <c r="Q69" s="109"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6384" ht="27" thickBot="1" x14ac:dyDescent="0.3">
      <c r="B81" s="449" t="s">
        <v>38</v>
      </c>
      <c r="C81" s="450"/>
      <c r="D81" s="450"/>
      <c r="E81" s="450"/>
      <c r="F81" s="450"/>
      <c r="G81" s="450"/>
      <c r="H81" s="450"/>
      <c r="I81" s="450"/>
      <c r="J81" s="450"/>
      <c r="K81" s="450"/>
      <c r="L81" s="450"/>
      <c r="M81" s="450"/>
      <c r="N81" s="451"/>
    </row>
    <row r="86" spans="2:16384"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6384" ht="106.5" customHeight="1" x14ac:dyDescent="0.25">
      <c r="B87" s="190" t="s">
        <v>160</v>
      </c>
      <c r="C87" s="190">
        <v>1</v>
      </c>
      <c r="D87" s="190" t="s">
        <v>1908</v>
      </c>
      <c r="E87" s="3">
        <v>55308712</v>
      </c>
      <c r="F87" s="190" t="s">
        <v>1909</v>
      </c>
      <c r="G87" s="190" t="s">
        <v>1910</v>
      </c>
      <c r="H87" s="125">
        <v>39718</v>
      </c>
      <c r="I87" s="5"/>
      <c r="J87" s="190" t="s">
        <v>1911</v>
      </c>
      <c r="K87" s="86" t="s">
        <v>1912</v>
      </c>
      <c r="L87" s="86" t="s">
        <v>1913</v>
      </c>
      <c r="M87" s="109" t="s">
        <v>95</v>
      </c>
      <c r="N87" s="109" t="s">
        <v>95</v>
      </c>
      <c r="O87" s="109" t="s">
        <v>95</v>
      </c>
      <c r="P87" s="463"/>
      <c r="Q87" s="463"/>
    </row>
    <row r="88" spans="2:16384" ht="72" customHeight="1" x14ac:dyDescent="0.25">
      <c r="B88" s="190" t="s">
        <v>160</v>
      </c>
      <c r="C88" s="190">
        <v>2</v>
      </c>
      <c r="D88" s="190" t="s">
        <v>1914</v>
      </c>
      <c r="E88" s="3">
        <v>55223261</v>
      </c>
      <c r="F88" s="3" t="s">
        <v>1915</v>
      </c>
      <c r="G88" s="190" t="s">
        <v>1916</v>
      </c>
      <c r="H88" s="125">
        <v>41424</v>
      </c>
      <c r="I88" s="5"/>
      <c r="J88" s="190" t="s">
        <v>1917</v>
      </c>
      <c r="K88" s="86" t="s">
        <v>1918</v>
      </c>
      <c r="L88" s="86" t="s">
        <v>1919</v>
      </c>
      <c r="M88" s="109" t="s">
        <v>95</v>
      </c>
      <c r="N88" s="109" t="s">
        <v>95</v>
      </c>
      <c r="O88" s="109" t="s">
        <v>1791</v>
      </c>
      <c r="P88" s="463"/>
      <c r="Q88" s="463"/>
    </row>
    <row r="89" spans="2:16384" ht="60.75" customHeight="1" x14ac:dyDescent="0.25">
      <c r="B89" s="190" t="s">
        <v>220</v>
      </c>
      <c r="C89" s="190">
        <v>1</v>
      </c>
      <c r="D89" s="190" t="s">
        <v>1920</v>
      </c>
      <c r="E89" s="3">
        <v>1140848369</v>
      </c>
      <c r="F89" s="3" t="s">
        <v>1357</v>
      </c>
      <c r="G89" s="190" t="s">
        <v>1840</v>
      </c>
      <c r="H89" s="3"/>
      <c r="I89" s="5"/>
      <c r="J89" s="190" t="s">
        <v>1921</v>
      </c>
      <c r="K89" s="86" t="s">
        <v>1922</v>
      </c>
      <c r="L89" s="86" t="s">
        <v>1923</v>
      </c>
      <c r="M89" s="109" t="s">
        <v>95</v>
      </c>
      <c r="N89" s="109" t="s">
        <v>95</v>
      </c>
      <c r="O89" s="109" t="s">
        <v>95</v>
      </c>
      <c r="P89" s="463"/>
      <c r="Q89" s="463"/>
    </row>
    <row r="90" spans="2:16384" ht="33.6" customHeight="1" x14ac:dyDescent="0.25">
      <c r="B90" s="190" t="s">
        <v>220</v>
      </c>
      <c r="C90" s="190">
        <v>2</v>
      </c>
      <c r="D90" s="190" t="s">
        <v>1924</v>
      </c>
      <c r="E90" s="3">
        <v>1047427229</v>
      </c>
      <c r="F90" s="3" t="s">
        <v>1834</v>
      </c>
      <c r="G90" s="3" t="s">
        <v>1925</v>
      </c>
      <c r="H90" s="125">
        <v>41333</v>
      </c>
      <c r="I90" s="5"/>
      <c r="J90" s="190" t="s">
        <v>1921</v>
      </c>
      <c r="K90" s="86" t="s">
        <v>1926</v>
      </c>
      <c r="L90" s="86" t="s">
        <v>1834</v>
      </c>
      <c r="M90" s="109" t="s">
        <v>95</v>
      </c>
      <c r="N90" s="109" t="s">
        <v>95</v>
      </c>
      <c r="O90" s="109" t="s">
        <v>95</v>
      </c>
      <c r="P90" s="463"/>
      <c r="Q90" s="463"/>
    </row>
    <row r="91" spans="2:16384" ht="100.5" customHeight="1" x14ac:dyDescent="0.25">
      <c r="B91" s="190" t="s">
        <v>220</v>
      </c>
      <c r="C91" s="3">
        <v>3</v>
      </c>
      <c r="D91" s="190" t="s">
        <v>1927</v>
      </c>
      <c r="E91" s="3">
        <v>1129539823</v>
      </c>
      <c r="F91" s="3" t="s">
        <v>1357</v>
      </c>
      <c r="G91" s="190" t="s">
        <v>1928</v>
      </c>
      <c r="H91" s="362">
        <v>40452</v>
      </c>
      <c r="I91" s="1"/>
      <c r="J91" s="86" t="s">
        <v>1929</v>
      </c>
      <c r="K91" s="86" t="s">
        <v>1930</v>
      </c>
      <c r="L91" s="69" t="s">
        <v>1931</v>
      </c>
      <c r="M91" s="109" t="s">
        <v>95</v>
      </c>
      <c r="N91" s="109" t="s">
        <v>95</v>
      </c>
      <c r="O91" s="363" t="s">
        <v>95</v>
      </c>
      <c r="P91" s="463"/>
      <c r="Q91" s="463"/>
      <c r="R91" s="358"/>
      <c r="S91" s="359"/>
      <c r="T91" s="359"/>
      <c r="U91" s="359"/>
      <c r="V91" s="359"/>
      <c r="W91" s="359"/>
      <c r="X91" s="287"/>
      <c r="Y91" s="360"/>
      <c r="Z91" s="361"/>
      <c r="AA91" s="361"/>
      <c r="AB91" s="10"/>
      <c r="AC91" s="10"/>
      <c r="AD91" s="10"/>
      <c r="AE91" s="515"/>
      <c r="AF91" s="515"/>
      <c r="AG91" s="358"/>
      <c r="AH91" s="358"/>
      <c r="AI91" s="359"/>
      <c r="AJ91" s="359"/>
      <c r="AK91" s="359"/>
      <c r="AL91" s="359"/>
      <c r="AM91" s="359"/>
      <c r="AN91" s="287"/>
      <c r="AO91" s="360"/>
      <c r="AP91" s="361"/>
      <c r="AQ91" s="361"/>
      <c r="AR91" s="10"/>
      <c r="AS91" s="10"/>
      <c r="AT91" s="10"/>
      <c r="AU91" s="515"/>
      <c r="AV91" s="515"/>
      <c r="AW91" s="358"/>
      <c r="AX91" s="358"/>
      <c r="AY91" s="359"/>
      <c r="AZ91" s="359"/>
      <c r="BA91" s="359"/>
      <c r="BB91" s="359"/>
      <c r="BC91" s="359"/>
      <c r="BD91" s="287"/>
      <c r="BE91" s="360"/>
      <c r="BF91" s="361"/>
      <c r="BG91" s="361"/>
      <c r="BH91" s="10"/>
      <c r="BI91" s="10"/>
      <c r="BJ91" s="10"/>
      <c r="BK91" s="515"/>
      <c r="BL91" s="515"/>
      <c r="BM91" s="358"/>
      <c r="BN91" s="358"/>
      <c r="BO91" s="359"/>
      <c r="BP91" s="359"/>
      <c r="BQ91" s="359"/>
      <c r="BR91" s="359"/>
      <c r="BS91" s="359"/>
      <c r="BT91" s="287"/>
      <c r="BU91" s="360"/>
      <c r="BV91" s="361"/>
      <c r="BW91" s="361"/>
      <c r="BX91" s="10"/>
      <c r="BY91" s="10"/>
      <c r="BZ91" s="10"/>
      <c r="CA91" s="515"/>
      <c r="CB91" s="515"/>
      <c r="CC91" s="358"/>
      <c r="CD91" s="358"/>
      <c r="CE91" s="359"/>
      <c r="CF91" s="359"/>
      <c r="CG91" s="359"/>
      <c r="CH91" s="359"/>
      <c r="CI91" s="359"/>
      <c r="CJ91" s="287"/>
      <c r="CK91" s="360"/>
      <c r="CL91" s="361"/>
      <c r="CM91" s="361"/>
      <c r="CN91" s="10"/>
      <c r="CO91" s="10"/>
      <c r="CP91" s="10"/>
      <c r="CQ91" s="515"/>
      <c r="CR91" s="515"/>
      <c r="CS91" s="358"/>
      <c r="CT91" s="358"/>
      <c r="CU91" s="359"/>
      <c r="CV91" s="359"/>
      <c r="CW91" s="359"/>
      <c r="CX91" s="359"/>
      <c r="CY91" s="359"/>
      <c r="CZ91" s="287"/>
      <c r="DA91" s="360"/>
      <c r="DB91" s="361"/>
      <c r="DC91" s="361"/>
      <c r="DD91" s="10"/>
      <c r="DE91" s="10"/>
      <c r="DF91" s="10"/>
      <c r="DG91" s="515"/>
      <c r="DH91" s="515"/>
      <c r="DI91" s="358"/>
      <c r="DJ91" s="358"/>
      <c r="DK91" s="359"/>
      <c r="DL91" s="359"/>
      <c r="DM91" s="359"/>
      <c r="DN91" s="359"/>
      <c r="DO91" s="359"/>
      <c r="DP91" s="287"/>
      <c r="DQ91" s="360"/>
      <c r="DR91" s="361"/>
      <c r="DS91" s="361"/>
      <c r="DT91" s="10"/>
      <c r="DU91" s="10"/>
      <c r="DV91" s="10"/>
      <c r="DW91" s="515"/>
      <c r="DX91" s="515"/>
      <c r="DY91" s="358"/>
      <c r="DZ91" s="358"/>
      <c r="EA91" s="359"/>
      <c r="EB91" s="359"/>
      <c r="EC91" s="359"/>
      <c r="ED91" s="359"/>
      <c r="EE91" s="359"/>
      <c r="EF91" s="287"/>
      <c r="EG91" s="360"/>
      <c r="EH91" s="361"/>
      <c r="EI91" s="361"/>
      <c r="EJ91" s="10"/>
      <c r="EK91" s="10"/>
      <c r="EL91" s="10"/>
      <c r="EM91" s="515"/>
      <c r="EN91" s="515"/>
      <c r="EO91" s="358"/>
      <c r="EP91" s="358"/>
      <c r="EQ91" s="359"/>
      <c r="ER91" s="359"/>
      <c r="ES91" s="359"/>
      <c r="ET91" s="359"/>
      <c r="EU91" s="359"/>
      <c r="EV91" s="287"/>
      <c r="EW91" s="360"/>
      <c r="EX91" s="361"/>
      <c r="EY91" s="361"/>
      <c r="EZ91" s="10"/>
      <c r="FA91" s="10"/>
      <c r="FB91" s="10"/>
      <c r="FC91" s="515"/>
      <c r="FD91" s="515"/>
      <c r="FE91" s="358"/>
      <c r="FF91" s="358"/>
      <c r="FG91" s="359"/>
      <c r="FH91" s="359"/>
      <c r="FI91" s="359"/>
      <c r="FJ91" s="359"/>
      <c r="FK91" s="359"/>
      <c r="FL91" s="287"/>
      <c r="FM91" s="360"/>
      <c r="FN91" s="361"/>
      <c r="FO91" s="361"/>
      <c r="FP91" s="10"/>
      <c r="FQ91" s="10"/>
      <c r="FR91" s="10"/>
      <c r="FS91" s="515"/>
      <c r="FT91" s="515"/>
      <c r="FU91" s="358"/>
      <c r="FV91" s="358"/>
      <c r="FW91" s="359"/>
      <c r="FX91" s="359"/>
      <c r="FY91" s="359"/>
      <c r="FZ91" s="359"/>
      <c r="GA91" s="359"/>
      <c r="GB91" s="287"/>
      <c r="GC91" s="360"/>
      <c r="GD91" s="361"/>
      <c r="GE91" s="361"/>
      <c r="GF91" s="10"/>
      <c r="GG91" s="10"/>
      <c r="GH91" s="10"/>
      <c r="GI91" s="515"/>
      <c r="GJ91" s="515"/>
      <c r="GK91" s="358"/>
      <c r="GL91" s="358"/>
      <c r="GM91" s="359"/>
      <c r="GN91" s="359"/>
      <c r="GO91" s="359"/>
      <c r="GP91" s="359"/>
      <c r="GQ91" s="359"/>
      <c r="GR91" s="287"/>
      <c r="GS91" s="360"/>
      <c r="GT91" s="361"/>
      <c r="GU91" s="361"/>
      <c r="GV91" s="10"/>
      <c r="GW91" s="10"/>
      <c r="GX91" s="10"/>
      <c r="GY91" s="515"/>
      <c r="GZ91" s="515"/>
      <c r="HA91" s="358"/>
      <c r="HB91" s="365"/>
      <c r="HC91" s="3"/>
      <c r="HD91" s="3"/>
      <c r="HE91" s="3"/>
      <c r="HF91" s="3"/>
      <c r="HG91" s="3"/>
      <c r="HH91" s="5"/>
      <c r="HI91" s="1"/>
      <c r="HJ91" s="85"/>
      <c r="HK91" s="85"/>
      <c r="HL91" s="109"/>
      <c r="HM91" s="109"/>
      <c r="HN91" s="109"/>
      <c r="HO91" s="463"/>
      <c r="HP91" s="463"/>
      <c r="HQ91" s="190" t="s">
        <v>220</v>
      </c>
      <c r="HR91" s="190"/>
      <c r="HS91" s="3"/>
      <c r="HT91" s="3"/>
      <c r="HU91" s="3"/>
      <c r="HV91" s="3"/>
      <c r="HW91" s="3"/>
      <c r="HX91" s="5"/>
      <c r="HY91" s="1"/>
      <c r="HZ91" s="85"/>
      <c r="IA91" s="85"/>
      <c r="IB91" s="109"/>
      <c r="IC91" s="109"/>
      <c r="ID91" s="109"/>
      <c r="IE91" s="463"/>
      <c r="IF91" s="463"/>
      <c r="IG91" s="190" t="s">
        <v>220</v>
      </c>
      <c r="IH91" s="190"/>
      <c r="II91" s="3"/>
      <c r="IJ91" s="3"/>
      <c r="IK91" s="3"/>
      <c r="IL91" s="3"/>
      <c r="IM91" s="3"/>
      <c r="IN91" s="5"/>
      <c r="IO91" s="1"/>
      <c r="IP91" s="85"/>
      <c r="IQ91" s="85"/>
      <c r="IR91" s="109"/>
      <c r="IS91" s="109"/>
      <c r="IT91" s="109"/>
      <c r="IU91" s="463"/>
      <c r="IV91" s="463"/>
      <c r="IW91" s="190" t="s">
        <v>220</v>
      </c>
      <c r="IX91" s="190"/>
      <c r="IY91" s="3"/>
      <c r="IZ91" s="3"/>
      <c r="JA91" s="3"/>
      <c r="JB91" s="3"/>
      <c r="JC91" s="3"/>
      <c r="JD91" s="5"/>
      <c r="JE91" s="1"/>
      <c r="JF91" s="85"/>
      <c r="JG91" s="85"/>
      <c r="JH91" s="109"/>
      <c r="JI91" s="109"/>
      <c r="JJ91" s="109"/>
      <c r="JK91" s="463"/>
      <c r="JL91" s="463"/>
      <c r="JM91" s="190" t="s">
        <v>220</v>
      </c>
      <c r="JN91" s="190"/>
      <c r="JO91" s="3"/>
      <c r="JP91" s="3"/>
      <c r="JQ91" s="3"/>
      <c r="JR91" s="3"/>
      <c r="JS91" s="3"/>
      <c r="JT91" s="5"/>
      <c r="JU91" s="1"/>
      <c r="JV91" s="85"/>
      <c r="JW91" s="85"/>
      <c r="JX91" s="109"/>
      <c r="JY91" s="109"/>
      <c r="JZ91" s="109"/>
      <c r="KA91" s="463"/>
      <c r="KB91" s="463"/>
      <c r="KC91" s="190" t="s">
        <v>220</v>
      </c>
      <c r="KD91" s="190"/>
      <c r="KE91" s="3"/>
      <c r="KF91" s="3"/>
      <c r="KG91" s="3"/>
      <c r="KH91" s="3"/>
      <c r="KI91" s="3"/>
      <c r="KJ91" s="5"/>
      <c r="KK91" s="1"/>
      <c r="KL91" s="85"/>
      <c r="KM91" s="85"/>
      <c r="KN91" s="109"/>
      <c r="KO91" s="109"/>
      <c r="KP91" s="109"/>
      <c r="KQ91" s="463"/>
      <c r="KR91" s="463"/>
      <c r="KS91" s="190" t="s">
        <v>220</v>
      </c>
      <c r="KT91" s="190"/>
      <c r="KU91" s="3"/>
      <c r="KV91" s="3"/>
      <c r="KW91" s="3"/>
      <c r="KX91" s="3"/>
      <c r="KY91" s="3"/>
      <c r="KZ91" s="5"/>
      <c r="LA91" s="1"/>
      <c r="LB91" s="85"/>
      <c r="LC91" s="85"/>
      <c r="LD91" s="109"/>
      <c r="LE91" s="109"/>
      <c r="LF91" s="109"/>
      <c r="LG91" s="463"/>
      <c r="LH91" s="463"/>
      <c r="LI91" s="190" t="s">
        <v>220</v>
      </c>
      <c r="LJ91" s="190"/>
      <c r="LK91" s="3"/>
      <c r="LL91" s="3"/>
      <c r="LM91" s="3"/>
      <c r="LN91" s="3"/>
      <c r="LO91" s="3"/>
      <c r="LP91" s="5"/>
      <c r="LQ91" s="1"/>
      <c r="LR91" s="85"/>
      <c r="LS91" s="85"/>
      <c r="LT91" s="109"/>
      <c r="LU91" s="109"/>
      <c r="LV91" s="109"/>
      <c r="LW91" s="463"/>
      <c r="LX91" s="463"/>
      <c r="LY91" s="190" t="s">
        <v>220</v>
      </c>
      <c r="LZ91" s="190"/>
      <c r="MA91" s="3"/>
      <c r="MB91" s="3"/>
      <c r="MC91" s="3"/>
      <c r="MD91" s="3"/>
      <c r="ME91" s="3"/>
      <c r="MF91" s="5"/>
      <c r="MG91" s="1"/>
      <c r="MH91" s="85"/>
      <c r="MI91" s="85"/>
      <c r="MJ91" s="109"/>
      <c r="MK91" s="109"/>
      <c r="ML91" s="109"/>
      <c r="MM91" s="463"/>
      <c r="MN91" s="463"/>
      <c r="MO91" s="190" t="s">
        <v>220</v>
      </c>
      <c r="MP91" s="190"/>
      <c r="MQ91" s="3"/>
      <c r="MR91" s="3"/>
      <c r="MS91" s="3"/>
      <c r="MT91" s="3"/>
      <c r="MU91" s="3"/>
      <c r="MV91" s="5"/>
      <c r="MW91" s="1"/>
      <c r="MX91" s="85"/>
      <c r="MY91" s="85"/>
      <c r="MZ91" s="109"/>
      <c r="NA91" s="109"/>
      <c r="NB91" s="109"/>
      <c r="NC91" s="463"/>
      <c r="ND91" s="463"/>
      <c r="NE91" s="190" t="s">
        <v>220</v>
      </c>
      <c r="NF91" s="190"/>
      <c r="NG91" s="3"/>
      <c r="NH91" s="3"/>
      <c r="NI91" s="3"/>
      <c r="NJ91" s="3"/>
      <c r="NK91" s="3"/>
      <c r="NL91" s="5"/>
      <c r="NM91" s="1"/>
      <c r="NN91" s="85"/>
      <c r="NO91" s="85"/>
      <c r="NP91" s="109"/>
      <c r="NQ91" s="109"/>
      <c r="NR91" s="109"/>
      <c r="NS91" s="463"/>
      <c r="NT91" s="463"/>
      <c r="NU91" s="190" t="s">
        <v>220</v>
      </c>
      <c r="NV91" s="190"/>
      <c r="NW91" s="3"/>
      <c r="NX91" s="3"/>
      <c r="NY91" s="3"/>
      <c r="NZ91" s="3"/>
      <c r="OA91" s="3"/>
      <c r="OB91" s="5"/>
      <c r="OC91" s="1"/>
      <c r="OD91" s="85"/>
      <c r="OE91" s="85"/>
      <c r="OF91" s="109"/>
      <c r="OG91" s="109"/>
      <c r="OH91" s="109"/>
      <c r="OI91" s="463"/>
      <c r="OJ91" s="463"/>
      <c r="OK91" s="190" t="s">
        <v>220</v>
      </c>
      <c r="OL91" s="190"/>
      <c r="OM91" s="3"/>
      <c r="ON91" s="3"/>
      <c r="OO91" s="3"/>
      <c r="OP91" s="3"/>
      <c r="OQ91" s="3"/>
      <c r="OR91" s="5"/>
      <c r="OS91" s="1"/>
      <c r="OT91" s="85"/>
      <c r="OU91" s="85"/>
      <c r="OV91" s="109"/>
      <c r="OW91" s="109"/>
      <c r="OX91" s="109"/>
      <c r="OY91" s="463"/>
      <c r="OZ91" s="463"/>
      <c r="PA91" s="190" t="s">
        <v>220</v>
      </c>
      <c r="PB91" s="190"/>
      <c r="PC91" s="3"/>
      <c r="PD91" s="3"/>
      <c r="PE91" s="3"/>
      <c r="PF91" s="3"/>
      <c r="PG91" s="3"/>
      <c r="PH91" s="5"/>
      <c r="PI91" s="1"/>
      <c r="PJ91" s="85"/>
      <c r="PK91" s="85"/>
      <c r="PL91" s="109"/>
      <c r="PM91" s="109"/>
      <c r="PN91" s="109"/>
      <c r="PO91" s="463"/>
      <c r="PP91" s="463"/>
      <c r="PQ91" s="190" t="s">
        <v>220</v>
      </c>
      <c r="PR91" s="190"/>
      <c r="PS91" s="3"/>
      <c r="PT91" s="3"/>
      <c r="PU91" s="3"/>
      <c r="PV91" s="3"/>
      <c r="PW91" s="3"/>
      <c r="PX91" s="5"/>
      <c r="PY91" s="1"/>
      <c r="PZ91" s="85"/>
      <c r="QA91" s="85"/>
      <c r="QB91" s="109"/>
      <c r="QC91" s="109"/>
      <c r="QD91" s="109"/>
      <c r="QE91" s="463"/>
      <c r="QF91" s="463"/>
      <c r="QG91" s="190" t="s">
        <v>220</v>
      </c>
      <c r="QH91" s="190"/>
      <c r="QI91" s="3"/>
      <c r="QJ91" s="3"/>
      <c r="QK91" s="3"/>
      <c r="QL91" s="3"/>
      <c r="QM91" s="3"/>
      <c r="QN91" s="5"/>
      <c r="QO91" s="1"/>
      <c r="QP91" s="85"/>
      <c r="QQ91" s="85"/>
      <c r="QR91" s="109"/>
      <c r="QS91" s="109"/>
      <c r="QT91" s="109"/>
      <c r="QU91" s="463"/>
      <c r="QV91" s="463"/>
      <c r="QW91" s="190" t="s">
        <v>220</v>
      </c>
      <c r="QX91" s="190"/>
      <c r="QY91" s="3"/>
      <c r="QZ91" s="3"/>
      <c r="RA91" s="3"/>
      <c r="RB91" s="3"/>
      <c r="RC91" s="3"/>
      <c r="RD91" s="5"/>
      <c r="RE91" s="1"/>
      <c r="RF91" s="85"/>
      <c r="RG91" s="85"/>
      <c r="RH91" s="109"/>
      <c r="RI91" s="109"/>
      <c r="RJ91" s="109"/>
      <c r="RK91" s="463"/>
      <c r="RL91" s="463"/>
      <c r="RM91" s="190" t="s">
        <v>220</v>
      </c>
      <c r="RN91" s="190"/>
      <c r="RO91" s="3"/>
      <c r="RP91" s="3"/>
      <c r="RQ91" s="3"/>
      <c r="RR91" s="3"/>
      <c r="RS91" s="3"/>
      <c r="RT91" s="5"/>
      <c r="RU91" s="1"/>
      <c r="RV91" s="85"/>
      <c r="RW91" s="85"/>
      <c r="RX91" s="109"/>
      <c r="RY91" s="109"/>
      <c r="RZ91" s="109"/>
      <c r="SA91" s="463"/>
      <c r="SB91" s="463"/>
      <c r="SC91" s="190" t="s">
        <v>220</v>
      </c>
      <c r="SD91" s="190"/>
      <c r="SE91" s="3"/>
      <c r="SF91" s="3"/>
      <c r="SG91" s="3"/>
      <c r="SH91" s="3"/>
      <c r="SI91" s="3"/>
      <c r="SJ91" s="5"/>
      <c r="SK91" s="1"/>
      <c r="SL91" s="85"/>
      <c r="SM91" s="85"/>
      <c r="SN91" s="109"/>
      <c r="SO91" s="109"/>
      <c r="SP91" s="109"/>
      <c r="SQ91" s="463"/>
      <c r="SR91" s="463"/>
      <c r="SS91" s="190" t="s">
        <v>220</v>
      </c>
      <c r="ST91" s="190"/>
      <c r="SU91" s="3"/>
      <c r="SV91" s="3"/>
      <c r="SW91" s="3"/>
      <c r="SX91" s="3"/>
      <c r="SY91" s="3"/>
      <c r="SZ91" s="5"/>
      <c r="TA91" s="1"/>
      <c r="TB91" s="85"/>
      <c r="TC91" s="85"/>
      <c r="TD91" s="109"/>
      <c r="TE91" s="109"/>
      <c r="TF91" s="109"/>
      <c r="TG91" s="463"/>
      <c r="TH91" s="463"/>
      <c r="TI91" s="190" t="s">
        <v>220</v>
      </c>
      <c r="TJ91" s="190"/>
      <c r="TK91" s="3"/>
      <c r="TL91" s="3"/>
      <c r="TM91" s="3"/>
      <c r="TN91" s="3"/>
      <c r="TO91" s="3"/>
      <c r="TP91" s="5"/>
      <c r="TQ91" s="1"/>
      <c r="TR91" s="85"/>
      <c r="TS91" s="85"/>
      <c r="TT91" s="109"/>
      <c r="TU91" s="109"/>
      <c r="TV91" s="109"/>
      <c r="TW91" s="463"/>
      <c r="TX91" s="463"/>
      <c r="TY91" s="190" t="s">
        <v>220</v>
      </c>
      <c r="TZ91" s="190"/>
      <c r="UA91" s="3"/>
      <c r="UB91" s="3"/>
      <c r="UC91" s="3"/>
      <c r="UD91" s="3"/>
      <c r="UE91" s="3"/>
      <c r="UF91" s="5"/>
      <c r="UG91" s="1"/>
      <c r="UH91" s="85"/>
      <c r="UI91" s="85"/>
      <c r="UJ91" s="109"/>
      <c r="UK91" s="109"/>
      <c r="UL91" s="109"/>
      <c r="UM91" s="463"/>
      <c r="UN91" s="463"/>
      <c r="UO91" s="190" t="s">
        <v>220</v>
      </c>
      <c r="UP91" s="190"/>
      <c r="UQ91" s="3"/>
      <c r="UR91" s="3"/>
      <c r="US91" s="3"/>
      <c r="UT91" s="3"/>
      <c r="UU91" s="3"/>
      <c r="UV91" s="5"/>
      <c r="UW91" s="1"/>
      <c r="UX91" s="85"/>
      <c r="UY91" s="85"/>
      <c r="UZ91" s="109"/>
      <c r="VA91" s="109"/>
      <c r="VB91" s="109"/>
      <c r="VC91" s="463"/>
      <c r="VD91" s="463"/>
      <c r="VE91" s="190" t="s">
        <v>220</v>
      </c>
      <c r="VF91" s="190"/>
      <c r="VG91" s="3"/>
      <c r="VH91" s="3"/>
      <c r="VI91" s="3"/>
      <c r="VJ91" s="3"/>
      <c r="VK91" s="3"/>
      <c r="VL91" s="5"/>
      <c r="VM91" s="1"/>
      <c r="VN91" s="85"/>
      <c r="VO91" s="85"/>
      <c r="VP91" s="109"/>
      <c r="VQ91" s="109"/>
      <c r="VR91" s="109"/>
      <c r="VS91" s="463"/>
      <c r="VT91" s="463"/>
      <c r="VU91" s="190" t="s">
        <v>220</v>
      </c>
      <c r="VV91" s="190"/>
      <c r="VW91" s="3"/>
      <c r="VX91" s="3"/>
      <c r="VY91" s="3"/>
      <c r="VZ91" s="3"/>
      <c r="WA91" s="3"/>
      <c r="WB91" s="5"/>
      <c r="WC91" s="1"/>
      <c r="WD91" s="85"/>
      <c r="WE91" s="85"/>
      <c r="WF91" s="109"/>
      <c r="WG91" s="109"/>
      <c r="WH91" s="109"/>
      <c r="WI91" s="463"/>
      <c r="WJ91" s="463"/>
      <c r="WK91" s="190" t="s">
        <v>220</v>
      </c>
      <c r="WL91" s="190"/>
      <c r="WM91" s="3"/>
      <c r="WN91" s="3"/>
      <c r="WO91" s="3"/>
      <c r="WP91" s="3"/>
      <c r="WQ91" s="3"/>
      <c r="WR91" s="5"/>
      <c r="WS91" s="1"/>
      <c r="WT91" s="85"/>
      <c r="WU91" s="85"/>
      <c r="WV91" s="109"/>
      <c r="WW91" s="109"/>
      <c r="WX91" s="109"/>
      <c r="WY91" s="463"/>
      <c r="WZ91" s="463"/>
      <c r="XA91" s="190" t="s">
        <v>220</v>
      </c>
      <c r="XB91" s="190"/>
      <c r="XC91" s="3"/>
      <c r="XD91" s="3"/>
      <c r="XE91" s="3"/>
      <c r="XF91" s="3"/>
      <c r="XG91" s="3"/>
      <c r="XH91" s="5"/>
      <c r="XI91" s="1"/>
      <c r="XJ91" s="85"/>
      <c r="XK91" s="85"/>
      <c r="XL91" s="109"/>
      <c r="XM91" s="109"/>
      <c r="XN91" s="109"/>
      <c r="XO91" s="463"/>
      <c r="XP91" s="463"/>
      <c r="XQ91" s="190" t="s">
        <v>220</v>
      </c>
      <c r="XR91" s="190"/>
      <c r="XS91" s="3"/>
      <c r="XT91" s="3"/>
      <c r="XU91" s="3"/>
      <c r="XV91" s="3"/>
      <c r="XW91" s="3"/>
      <c r="XX91" s="5"/>
      <c r="XY91" s="1"/>
      <c r="XZ91" s="85"/>
      <c r="YA91" s="85"/>
      <c r="YB91" s="109"/>
      <c r="YC91" s="109"/>
      <c r="YD91" s="109"/>
      <c r="YE91" s="463"/>
      <c r="YF91" s="463"/>
      <c r="YG91" s="190" t="s">
        <v>220</v>
      </c>
      <c r="YH91" s="190"/>
      <c r="YI91" s="3"/>
      <c r="YJ91" s="3"/>
      <c r="YK91" s="3"/>
      <c r="YL91" s="3"/>
      <c r="YM91" s="3"/>
      <c r="YN91" s="5"/>
      <c r="YO91" s="1"/>
      <c r="YP91" s="85"/>
      <c r="YQ91" s="85"/>
      <c r="YR91" s="109"/>
      <c r="YS91" s="109"/>
      <c r="YT91" s="109"/>
      <c r="YU91" s="463"/>
      <c r="YV91" s="463"/>
      <c r="YW91" s="190" t="s">
        <v>220</v>
      </c>
      <c r="YX91" s="190"/>
      <c r="YY91" s="3"/>
      <c r="YZ91" s="3"/>
      <c r="ZA91" s="3"/>
      <c r="ZB91" s="3"/>
      <c r="ZC91" s="3"/>
      <c r="ZD91" s="5"/>
      <c r="ZE91" s="1"/>
      <c r="ZF91" s="85"/>
      <c r="ZG91" s="85"/>
      <c r="ZH91" s="109"/>
      <c r="ZI91" s="109"/>
      <c r="ZJ91" s="109"/>
      <c r="ZK91" s="463"/>
      <c r="ZL91" s="463"/>
      <c r="ZM91" s="190" t="s">
        <v>220</v>
      </c>
      <c r="ZN91" s="190"/>
      <c r="ZO91" s="3"/>
      <c r="ZP91" s="3"/>
      <c r="ZQ91" s="3"/>
      <c r="ZR91" s="3"/>
      <c r="ZS91" s="3"/>
      <c r="ZT91" s="5"/>
      <c r="ZU91" s="1"/>
      <c r="ZV91" s="85"/>
      <c r="ZW91" s="85"/>
      <c r="ZX91" s="109"/>
      <c r="ZY91" s="109"/>
      <c r="ZZ91" s="109"/>
      <c r="AAA91" s="463"/>
      <c r="AAB91" s="463"/>
      <c r="AAC91" s="190" t="s">
        <v>220</v>
      </c>
      <c r="AAD91" s="190"/>
      <c r="AAE91" s="3"/>
      <c r="AAF91" s="3"/>
      <c r="AAG91" s="3"/>
      <c r="AAH91" s="3"/>
      <c r="AAI91" s="3"/>
      <c r="AAJ91" s="5"/>
      <c r="AAK91" s="1"/>
      <c r="AAL91" s="85"/>
      <c r="AAM91" s="85"/>
      <c r="AAN91" s="109"/>
      <c r="AAO91" s="109"/>
      <c r="AAP91" s="109"/>
      <c r="AAQ91" s="463"/>
      <c r="AAR91" s="463"/>
      <c r="AAS91" s="190" t="s">
        <v>220</v>
      </c>
      <c r="AAT91" s="190"/>
      <c r="AAU91" s="3"/>
      <c r="AAV91" s="3"/>
      <c r="AAW91" s="3"/>
      <c r="AAX91" s="3"/>
      <c r="AAY91" s="3"/>
      <c r="AAZ91" s="5"/>
      <c r="ABA91" s="1"/>
      <c r="ABB91" s="85"/>
      <c r="ABC91" s="85"/>
      <c r="ABD91" s="109"/>
      <c r="ABE91" s="109"/>
      <c r="ABF91" s="109"/>
      <c r="ABG91" s="463"/>
      <c r="ABH91" s="463"/>
      <c r="ABI91" s="190" t="s">
        <v>220</v>
      </c>
      <c r="ABJ91" s="190"/>
      <c r="ABK91" s="3"/>
      <c r="ABL91" s="3"/>
      <c r="ABM91" s="3"/>
      <c r="ABN91" s="3"/>
      <c r="ABO91" s="3"/>
      <c r="ABP91" s="5"/>
      <c r="ABQ91" s="1"/>
      <c r="ABR91" s="85"/>
      <c r="ABS91" s="85"/>
      <c r="ABT91" s="109"/>
      <c r="ABU91" s="109"/>
      <c r="ABV91" s="109"/>
      <c r="ABW91" s="463"/>
      <c r="ABX91" s="463"/>
      <c r="ABY91" s="190" t="s">
        <v>220</v>
      </c>
      <c r="ABZ91" s="190"/>
      <c r="ACA91" s="3"/>
      <c r="ACB91" s="3"/>
      <c r="ACC91" s="3"/>
      <c r="ACD91" s="3"/>
      <c r="ACE91" s="3"/>
      <c r="ACF91" s="5"/>
      <c r="ACG91" s="1"/>
      <c r="ACH91" s="85"/>
      <c r="ACI91" s="85"/>
      <c r="ACJ91" s="109"/>
      <c r="ACK91" s="109"/>
      <c r="ACL91" s="109"/>
      <c r="ACM91" s="463"/>
      <c r="ACN91" s="463"/>
      <c r="ACO91" s="190" t="s">
        <v>220</v>
      </c>
      <c r="ACP91" s="190"/>
      <c r="ACQ91" s="3"/>
      <c r="ACR91" s="3"/>
      <c r="ACS91" s="3"/>
      <c r="ACT91" s="3"/>
      <c r="ACU91" s="3"/>
      <c r="ACV91" s="5"/>
      <c r="ACW91" s="1"/>
      <c r="ACX91" s="85"/>
      <c r="ACY91" s="85"/>
      <c r="ACZ91" s="109"/>
      <c r="ADA91" s="109"/>
      <c r="ADB91" s="109"/>
      <c r="ADC91" s="463"/>
      <c r="ADD91" s="463"/>
      <c r="ADE91" s="190" t="s">
        <v>220</v>
      </c>
      <c r="ADF91" s="190"/>
      <c r="ADG91" s="3"/>
      <c r="ADH91" s="3"/>
      <c r="ADI91" s="3"/>
      <c r="ADJ91" s="3"/>
      <c r="ADK91" s="3"/>
      <c r="ADL91" s="5"/>
      <c r="ADM91" s="1"/>
      <c r="ADN91" s="85"/>
      <c r="ADO91" s="85"/>
      <c r="ADP91" s="109"/>
      <c r="ADQ91" s="109"/>
      <c r="ADR91" s="109"/>
      <c r="ADS91" s="463"/>
      <c r="ADT91" s="463"/>
      <c r="ADU91" s="190" t="s">
        <v>220</v>
      </c>
      <c r="ADV91" s="190"/>
      <c r="ADW91" s="3"/>
      <c r="ADX91" s="3"/>
      <c r="ADY91" s="3"/>
      <c r="ADZ91" s="3"/>
      <c r="AEA91" s="3"/>
      <c r="AEB91" s="5"/>
      <c r="AEC91" s="1"/>
      <c r="AED91" s="85"/>
      <c r="AEE91" s="85"/>
      <c r="AEF91" s="109"/>
      <c r="AEG91" s="109"/>
      <c r="AEH91" s="109"/>
      <c r="AEI91" s="463"/>
      <c r="AEJ91" s="463"/>
      <c r="AEK91" s="190" t="s">
        <v>220</v>
      </c>
      <c r="AEL91" s="190"/>
      <c r="AEM91" s="3"/>
      <c r="AEN91" s="3"/>
      <c r="AEO91" s="3"/>
      <c r="AEP91" s="3"/>
      <c r="AEQ91" s="3"/>
      <c r="AER91" s="5"/>
      <c r="AES91" s="1"/>
      <c r="AET91" s="85"/>
      <c r="AEU91" s="85"/>
      <c r="AEV91" s="109"/>
      <c r="AEW91" s="109"/>
      <c r="AEX91" s="109"/>
      <c r="AEY91" s="463"/>
      <c r="AEZ91" s="463"/>
      <c r="AFA91" s="190" t="s">
        <v>220</v>
      </c>
      <c r="AFB91" s="190"/>
      <c r="AFC91" s="3"/>
      <c r="AFD91" s="3"/>
      <c r="AFE91" s="3"/>
      <c r="AFF91" s="3"/>
      <c r="AFG91" s="3"/>
      <c r="AFH91" s="5"/>
      <c r="AFI91" s="1"/>
      <c r="AFJ91" s="85"/>
      <c r="AFK91" s="85"/>
      <c r="AFL91" s="109"/>
      <c r="AFM91" s="109"/>
      <c r="AFN91" s="109"/>
      <c r="AFO91" s="463"/>
      <c r="AFP91" s="463"/>
      <c r="AFQ91" s="190" t="s">
        <v>220</v>
      </c>
      <c r="AFR91" s="190"/>
      <c r="AFS91" s="3"/>
      <c r="AFT91" s="3"/>
      <c r="AFU91" s="3"/>
      <c r="AFV91" s="3"/>
      <c r="AFW91" s="3"/>
      <c r="AFX91" s="5"/>
      <c r="AFY91" s="1"/>
      <c r="AFZ91" s="85"/>
      <c r="AGA91" s="85"/>
      <c r="AGB91" s="109"/>
      <c r="AGC91" s="109"/>
      <c r="AGD91" s="109"/>
      <c r="AGE91" s="463"/>
      <c r="AGF91" s="463"/>
      <c r="AGG91" s="190" t="s">
        <v>220</v>
      </c>
      <c r="AGH91" s="190"/>
      <c r="AGI91" s="3"/>
      <c r="AGJ91" s="3"/>
      <c r="AGK91" s="3"/>
      <c r="AGL91" s="3"/>
      <c r="AGM91" s="3"/>
      <c r="AGN91" s="5"/>
      <c r="AGO91" s="1"/>
      <c r="AGP91" s="85"/>
      <c r="AGQ91" s="85"/>
      <c r="AGR91" s="109"/>
      <c r="AGS91" s="109"/>
      <c r="AGT91" s="109"/>
      <c r="AGU91" s="463"/>
      <c r="AGV91" s="463"/>
      <c r="AGW91" s="190" t="s">
        <v>220</v>
      </c>
      <c r="AGX91" s="190"/>
      <c r="AGY91" s="3"/>
      <c r="AGZ91" s="3"/>
      <c r="AHA91" s="3"/>
      <c r="AHB91" s="3"/>
      <c r="AHC91" s="3"/>
      <c r="AHD91" s="5"/>
      <c r="AHE91" s="1"/>
      <c r="AHF91" s="85"/>
      <c r="AHG91" s="85"/>
      <c r="AHH91" s="109"/>
      <c r="AHI91" s="109"/>
      <c r="AHJ91" s="109"/>
      <c r="AHK91" s="463"/>
      <c r="AHL91" s="463"/>
      <c r="AHM91" s="190" t="s">
        <v>220</v>
      </c>
      <c r="AHN91" s="190"/>
      <c r="AHO91" s="3"/>
      <c r="AHP91" s="3"/>
      <c r="AHQ91" s="3"/>
      <c r="AHR91" s="3"/>
      <c r="AHS91" s="3"/>
      <c r="AHT91" s="5"/>
      <c r="AHU91" s="1"/>
      <c r="AHV91" s="85"/>
      <c r="AHW91" s="85"/>
      <c r="AHX91" s="109"/>
      <c r="AHY91" s="109"/>
      <c r="AHZ91" s="109"/>
      <c r="AIA91" s="463"/>
      <c r="AIB91" s="463"/>
      <c r="AIC91" s="190" t="s">
        <v>220</v>
      </c>
      <c r="AID91" s="190"/>
      <c r="AIE91" s="3"/>
      <c r="AIF91" s="3"/>
      <c r="AIG91" s="3"/>
      <c r="AIH91" s="3"/>
      <c r="AII91" s="3"/>
      <c r="AIJ91" s="5"/>
      <c r="AIK91" s="1"/>
      <c r="AIL91" s="85"/>
      <c r="AIM91" s="85"/>
      <c r="AIN91" s="109"/>
      <c r="AIO91" s="109"/>
      <c r="AIP91" s="109"/>
      <c r="AIQ91" s="463"/>
      <c r="AIR91" s="463"/>
      <c r="AIS91" s="190" t="s">
        <v>220</v>
      </c>
      <c r="AIT91" s="190"/>
      <c r="AIU91" s="3"/>
      <c r="AIV91" s="3"/>
      <c r="AIW91" s="3"/>
      <c r="AIX91" s="3"/>
      <c r="AIY91" s="3"/>
      <c r="AIZ91" s="5"/>
      <c r="AJA91" s="1"/>
      <c r="AJB91" s="85"/>
      <c r="AJC91" s="85"/>
      <c r="AJD91" s="109"/>
      <c r="AJE91" s="109"/>
      <c r="AJF91" s="109"/>
      <c r="AJG91" s="463"/>
      <c r="AJH91" s="463"/>
      <c r="AJI91" s="190" t="s">
        <v>220</v>
      </c>
      <c r="AJJ91" s="190"/>
      <c r="AJK91" s="3"/>
      <c r="AJL91" s="3"/>
      <c r="AJM91" s="3"/>
      <c r="AJN91" s="3"/>
      <c r="AJO91" s="3"/>
      <c r="AJP91" s="5"/>
      <c r="AJQ91" s="1"/>
      <c r="AJR91" s="85"/>
      <c r="AJS91" s="85"/>
      <c r="AJT91" s="109"/>
      <c r="AJU91" s="109"/>
      <c r="AJV91" s="109"/>
      <c r="AJW91" s="463"/>
      <c r="AJX91" s="463"/>
      <c r="AJY91" s="190" t="s">
        <v>220</v>
      </c>
      <c r="AJZ91" s="190"/>
      <c r="AKA91" s="3"/>
      <c r="AKB91" s="3"/>
      <c r="AKC91" s="3"/>
      <c r="AKD91" s="3"/>
      <c r="AKE91" s="3"/>
      <c r="AKF91" s="5"/>
      <c r="AKG91" s="1"/>
      <c r="AKH91" s="85"/>
      <c r="AKI91" s="85"/>
      <c r="AKJ91" s="109"/>
      <c r="AKK91" s="109"/>
      <c r="AKL91" s="109"/>
      <c r="AKM91" s="463"/>
      <c r="AKN91" s="463"/>
      <c r="AKO91" s="190" t="s">
        <v>220</v>
      </c>
      <c r="AKP91" s="190"/>
      <c r="AKQ91" s="3"/>
      <c r="AKR91" s="3"/>
      <c r="AKS91" s="3"/>
      <c r="AKT91" s="3"/>
      <c r="AKU91" s="3"/>
      <c r="AKV91" s="5"/>
      <c r="AKW91" s="1"/>
      <c r="AKX91" s="85"/>
      <c r="AKY91" s="85"/>
      <c r="AKZ91" s="109"/>
      <c r="ALA91" s="109"/>
      <c r="ALB91" s="109"/>
      <c r="ALC91" s="463"/>
      <c r="ALD91" s="463"/>
      <c r="ALE91" s="190" t="s">
        <v>220</v>
      </c>
      <c r="ALF91" s="190"/>
      <c r="ALG91" s="3"/>
      <c r="ALH91" s="3"/>
      <c r="ALI91" s="3"/>
      <c r="ALJ91" s="3"/>
      <c r="ALK91" s="3"/>
      <c r="ALL91" s="5"/>
      <c r="ALM91" s="1"/>
      <c r="ALN91" s="85"/>
      <c r="ALO91" s="85"/>
      <c r="ALP91" s="109"/>
      <c r="ALQ91" s="109"/>
      <c r="ALR91" s="109"/>
      <c r="ALS91" s="463"/>
      <c r="ALT91" s="463"/>
      <c r="ALU91" s="190" t="s">
        <v>220</v>
      </c>
      <c r="ALV91" s="190"/>
      <c r="ALW91" s="3"/>
      <c r="ALX91" s="3"/>
      <c r="ALY91" s="3"/>
      <c r="ALZ91" s="3"/>
      <c r="AMA91" s="3"/>
      <c r="AMB91" s="5"/>
      <c r="AMC91" s="1"/>
      <c r="AMD91" s="85"/>
      <c r="AME91" s="85"/>
      <c r="AMF91" s="109"/>
      <c r="AMG91" s="109"/>
      <c r="AMH91" s="109"/>
      <c r="AMI91" s="463"/>
      <c r="AMJ91" s="463"/>
      <c r="AMK91" s="190" t="s">
        <v>220</v>
      </c>
      <c r="AML91" s="190"/>
      <c r="AMM91" s="3"/>
      <c r="AMN91" s="3"/>
      <c r="AMO91" s="3"/>
      <c r="AMP91" s="3"/>
      <c r="AMQ91" s="3"/>
      <c r="AMR91" s="5"/>
      <c r="AMS91" s="1"/>
      <c r="AMT91" s="85"/>
      <c r="AMU91" s="85"/>
      <c r="AMV91" s="109"/>
      <c r="AMW91" s="109"/>
      <c r="AMX91" s="109"/>
      <c r="AMY91" s="463"/>
      <c r="AMZ91" s="463"/>
      <c r="ANA91" s="190" t="s">
        <v>220</v>
      </c>
      <c r="ANB91" s="190"/>
      <c r="ANC91" s="3"/>
      <c r="AND91" s="3"/>
      <c r="ANE91" s="3"/>
      <c r="ANF91" s="3"/>
      <c r="ANG91" s="3"/>
      <c r="ANH91" s="5"/>
      <c r="ANI91" s="1"/>
      <c r="ANJ91" s="85"/>
      <c r="ANK91" s="85"/>
      <c r="ANL91" s="109"/>
      <c r="ANM91" s="109"/>
      <c r="ANN91" s="109"/>
      <c r="ANO91" s="463"/>
      <c r="ANP91" s="463"/>
      <c r="ANQ91" s="190" t="s">
        <v>220</v>
      </c>
      <c r="ANR91" s="190"/>
      <c r="ANS91" s="3"/>
      <c r="ANT91" s="3"/>
      <c r="ANU91" s="3"/>
      <c r="ANV91" s="3"/>
      <c r="ANW91" s="3"/>
      <c r="ANX91" s="5"/>
      <c r="ANY91" s="1"/>
      <c r="ANZ91" s="85"/>
      <c r="AOA91" s="85"/>
      <c r="AOB91" s="109"/>
      <c r="AOC91" s="109"/>
      <c r="AOD91" s="109"/>
      <c r="AOE91" s="463"/>
      <c r="AOF91" s="463"/>
      <c r="AOG91" s="190" t="s">
        <v>220</v>
      </c>
      <c r="AOH91" s="190"/>
      <c r="AOI91" s="3"/>
      <c r="AOJ91" s="3"/>
      <c r="AOK91" s="3"/>
      <c r="AOL91" s="3"/>
      <c r="AOM91" s="3"/>
      <c r="AON91" s="5"/>
      <c r="AOO91" s="1"/>
      <c r="AOP91" s="85"/>
      <c r="AOQ91" s="85"/>
      <c r="AOR91" s="109"/>
      <c r="AOS91" s="109"/>
      <c r="AOT91" s="109"/>
      <c r="AOU91" s="463"/>
      <c r="AOV91" s="463"/>
      <c r="AOW91" s="190" t="s">
        <v>220</v>
      </c>
      <c r="AOX91" s="190"/>
      <c r="AOY91" s="3"/>
      <c r="AOZ91" s="3"/>
      <c r="APA91" s="3"/>
      <c r="APB91" s="3"/>
      <c r="APC91" s="3"/>
      <c r="APD91" s="5"/>
      <c r="APE91" s="1"/>
      <c r="APF91" s="85"/>
      <c r="APG91" s="85"/>
      <c r="APH91" s="109"/>
      <c r="API91" s="109"/>
      <c r="APJ91" s="109"/>
      <c r="APK91" s="463"/>
      <c r="APL91" s="463"/>
      <c r="APM91" s="190" t="s">
        <v>220</v>
      </c>
      <c r="APN91" s="190"/>
      <c r="APO91" s="3"/>
      <c r="APP91" s="3"/>
      <c r="APQ91" s="3"/>
      <c r="APR91" s="3"/>
      <c r="APS91" s="3"/>
      <c r="APT91" s="5"/>
      <c r="APU91" s="1"/>
      <c r="APV91" s="85"/>
      <c r="APW91" s="85"/>
      <c r="APX91" s="109"/>
      <c r="APY91" s="109"/>
      <c r="APZ91" s="109"/>
      <c r="AQA91" s="463"/>
      <c r="AQB91" s="463"/>
      <c r="AQC91" s="190" t="s">
        <v>220</v>
      </c>
      <c r="AQD91" s="190"/>
      <c r="AQE91" s="3"/>
      <c r="AQF91" s="3"/>
      <c r="AQG91" s="3"/>
      <c r="AQH91" s="3"/>
      <c r="AQI91" s="3"/>
      <c r="AQJ91" s="5"/>
      <c r="AQK91" s="1"/>
      <c r="AQL91" s="85"/>
      <c r="AQM91" s="85"/>
      <c r="AQN91" s="109"/>
      <c r="AQO91" s="109"/>
      <c r="AQP91" s="109"/>
      <c r="AQQ91" s="463"/>
      <c r="AQR91" s="463"/>
      <c r="AQS91" s="190" t="s">
        <v>220</v>
      </c>
      <c r="AQT91" s="190"/>
      <c r="AQU91" s="3"/>
      <c r="AQV91" s="3"/>
      <c r="AQW91" s="3"/>
      <c r="AQX91" s="3"/>
      <c r="AQY91" s="3"/>
      <c r="AQZ91" s="5"/>
      <c r="ARA91" s="1"/>
      <c r="ARB91" s="85"/>
      <c r="ARC91" s="85"/>
      <c r="ARD91" s="109"/>
      <c r="ARE91" s="109"/>
      <c r="ARF91" s="109"/>
      <c r="ARG91" s="463"/>
      <c r="ARH91" s="463"/>
      <c r="ARI91" s="190" t="s">
        <v>220</v>
      </c>
      <c r="ARJ91" s="190"/>
      <c r="ARK91" s="3"/>
      <c r="ARL91" s="3"/>
      <c r="ARM91" s="3"/>
      <c r="ARN91" s="3"/>
      <c r="ARO91" s="3"/>
      <c r="ARP91" s="5"/>
      <c r="ARQ91" s="1"/>
      <c r="ARR91" s="85"/>
      <c r="ARS91" s="85"/>
      <c r="ART91" s="109"/>
      <c r="ARU91" s="109"/>
      <c r="ARV91" s="109"/>
      <c r="ARW91" s="463"/>
      <c r="ARX91" s="463"/>
      <c r="ARY91" s="190" t="s">
        <v>220</v>
      </c>
      <c r="ARZ91" s="190"/>
      <c r="ASA91" s="3"/>
      <c r="ASB91" s="3"/>
      <c r="ASC91" s="3"/>
      <c r="ASD91" s="3"/>
      <c r="ASE91" s="3"/>
      <c r="ASF91" s="5"/>
      <c r="ASG91" s="1"/>
      <c r="ASH91" s="85"/>
      <c r="ASI91" s="85"/>
      <c r="ASJ91" s="109"/>
      <c r="ASK91" s="109"/>
      <c r="ASL91" s="109"/>
      <c r="ASM91" s="463"/>
      <c r="ASN91" s="463"/>
      <c r="ASO91" s="190" t="s">
        <v>220</v>
      </c>
      <c r="ASP91" s="190"/>
      <c r="ASQ91" s="3"/>
      <c r="ASR91" s="3"/>
      <c r="ASS91" s="3"/>
      <c r="AST91" s="3"/>
      <c r="ASU91" s="3"/>
      <c r="ASV91" s="5"/>
      <c r="ASW91" s="1"/>
      <c r="ASX91" s="85"/>
      <c r="ASY91" s="85"/>
      <c r="ASZ91" s="109"/>
      <c r="ATA91" s="109"/>
      <c r="ATB91" s="109"/>
      <c r="ATC91" s="463"/>
      <c r="ATD91" s="463"/>
      <c r="ATE91" s="190" t="s">
        <v>220</v>
      </c>
      <c r="ATF91" s="190"/>
      <c r="ATG91" s="3"/>
      <c r="ATH91" s="3"/>
      <c r="ATI91" s="3"/>
      <c r="ATJ91" s="3"/>
      <c r="ATK91" s="3"/>
      <c r="ATL91" s="5"/>
      <c r="ATM91" s="1"/>
      <c r="ATN91" s="85"/>
      <c r="ATO91" s="85"/>
      <c r="ATP91" s="109"/>
      <c r="ATQ91" s="109"/>
      <c r="ATR91" s="109"/>
      <c r="ATS91" s="463"/>
      <c r="ATT91" s="463"/>
      <c r="ATU91" s="190" t="s">
        <v>220</v>
      </c>
      <c r="ATV91" s="190"/>
      <c r="ATW91" s="3"/>
      <c r="ATX91" s="3"/>
      <c r="ATY91" s="3"/>
      <c r="ATZ91" s="3"/>
      <c r="AUA91" s="3"/>
      <c r="AUB91" s="5"/>
      <c r="AUC91" s="1"/>
      <c r="AUD91" s="85"/>
      <c r="AUE91" s="85"/>
      <c r="AUF91" s="109"/>
      <c r="AUG91" s="109"/>
      <c r="AUH91" s="109"/>
      <c r="AUI91" s="463"/>
      <c r="AUJ91" s="463"/>
      <c r="AUK91" s="190" t="s">
        <v>220</v>
      </c>
      <c r="AUL91" s="190"/>
      <c r="AUM91" s="3"/>
      <c r="AUN91" s="3"/>
      <c r="AUO91" s="3"/>
      <c r="AUP91" s="3"/>
      <c r="AUQ91" s="3"/>
      <c r="AUR91" s="5"/>
      <c r="AUS91" s="1"/>
      <c r="AUT91" s="85"/>
      <c r="AUU91" s="85"/>
      <c r="AUV91" s="109"/>
      <c r="AUW91" s="109"/>
      <c r="AUX91" s="109"/>
      <c r="AUY91" s="463"/>
      <c r="AUZ91" s="463"/>
      <c r="AVA91" s="190" t="s">
        <v>220</v>
      </c>
      <c r="AVB91" s="190"/>
      <c r="AVC91" s="3"/>
      <c r="AVD91" s="3"/>
      <c r="AVE91" s="3"/>
      <c r="AVF91" s="3"/>
      <c r="AVG91" s="3"/>
      <c r="AVH91" s="5"/>
      <c r="AVI91" s="1"/>
      <c r="AVJ91" s="85"/>
      <c r="AVK91" s="85"/>
      <c r="AVL91" s="109"/>
      <c r="AVM91" s="109"/>
      <c r="AVN91" s="109"/>
      <c r="AVO91" s="463"/>
      <c r="AVP91" s="463"/>
      <c r="AVQ91" s="190" t="s">
        <v>220</v>
      </c>
      <c r="AVR91" s="190"/>
      <c r="AVS91" s="3"/>
      <c r="AVT91" s="3"/>
      <c r="AVU91" s="3"/>
      <c r="AVV91" s="3"/>
      <c r="AVW91" s="3"/>
      <c r="AVX91" s="5"/>
      <c r="AVY91" s="1"/>
      <c r="AVZ91" s="85"/>
      <c r="AWA91" s="85"/>
      <c r="AWB91" s="109"/>
      <c r="AWC91" s="109"/>
      <c r="AWD91" s="109"/>
      <c r="AWE91" s="463"/>
      <c r="AWF91" s="463"/>
      <c r="AWG91" s="190" t="s">
        <v>220</v>
      </c>
      <c r="AWH91" s="190"/>
      <c r="AWI91" s="3"/>
      <c r="AWJ91" s="3"/>
      <c r="AWK91" s="3"/>
      <c r="AWL91" s="3"/>
      <c r="AWM91" s="3"/>
      <c r="AWN91" s="5"/>
      <c r="AWO91" s="1"/>
      <c r="AWP91" s="85"/>
      <c r="AWQ91" s="85"/>
      <c r="AWR91" s="109"/>
      <c r="AWS91" s="109"/>
      <c r="AWT91" s="109"/>
      <c r="AWU91" s="463"/>
      <c r="AWV91" s="463"/>
      <c r="AWW91" s="190" t="s">
        <v>220</v>
      </c>
      <c r="AWX91" s="190"/>
      <c r="AWY91" s="3"/>
      <c r="AWZ91" s="3"/>
      <c r="AXA91" s="3"/>
      <c r="AXB91" s="3"/>
      <c r="AXC91" s="3"/>
      <c r="AXD91" s="5"/>
      <c r="AXE91" s="1"/>
      <c r="AXF91" s="85"/>
      <c r="AXG91" s="85"/>
      <c r="AXH91" s="109"/>
      <c r="AXI91" s="109"/>
      <c r="AXJ91" s="109"/>
      <c r="AXK91" s="463"/>
      <c r="AXL91" s="463"/>
      <c r="AXM91" s="190" t="s">
        <v>220</v>
      </c>
      <c r="AXN91" s="190"/>
      <c r="AXO91" s="3"/>
      <c r="AXP91" s="3"/>
      <c r="AXQ91" s="3"/>
      <c r="AXR91" s="3"/>
      <c r="AXS91" s="3"/>
      <c r="AXT91" s="5"/>
      <c r="AXU91" s="1"/>
      <c r="AXV91" s="85"/>
      <c r="AXW91" s="85"/>
      <c r="AXX91" s="109"/>
      <c r="AXY91" s="109"/>
      <c r="AXZ91" s="109"/>
      <c r="AYA91" s="463"/>
      <c r="AYB91" s="463"/>
      <c r="AYC91" s="190" t="s">
        <v>220</v>
      </c>
      <c r="AYD91" s="190"/>
      <c r="AYE91" s="3"/>
      <c r="AYF91" s="3"/>
      <c r="AYG91" s="3"/>
      <c r="AYH91" s="3"/>
      <c r="AYI91" s="3"/>
      <c r="AYJ91" s="5"/>
      <c r="AYK91" s="1"/>
      <c r="AYL91" s="85"/>
      <c r="AYM91" s="85"/>
      <c r="AYN91" s="109"/>
      <c r="AYO91" s="109"/>
      <c r="AYP91" s="109"/>
      <c r="AYQ91" s="463"/>
      <c r="AYR91" s="463"/>
      <c r="AYS91" s="190" t="s">
        <v>220</v>
      </c>
      <c r="AYT91" s="190"/>
      <c r="AYU91" s="3"/>
      <c r="AYV91" s="3"/>
      <c r="AYW91" s="3"/>
      <c r="AYX91" s="3"/>
      <c r="AYY91" s="3"/>
      <c r="AYZ91" s="5"/>
      <c r="AZA91" s="1"/>
      <c r="AZB91" s="85"/>
      <c r="AZC91" s="85"/>
      <c r="AZD91" s="109"/>
      <c r="AZE91" s="109"/>
      <c r="AZF91" s="109"/>
      <c r="AZG91" s="463"/>
      <c r="AZH91" s="463"/>
      <c r="AZI91" s="190" t="s">
        <v>220</v>
      </c>
      <c r="AZJ91" s="190"/>
      <c r="AZK91" s="3"/>
      <c r="AZL91" s="3"/>
      <c r="AZM91" s="3"/>
      <c r="AZN91" s="3"/>
      <c r="AZO91" s="3"/>
      <c r="AZP91" s="5"/>
      <c r="AZQ91" s="1"/>
      <c r="AZR91" s="85"/>
      <c r="AZS91" s="85"/>
      <c r="AZT91" s="109"/>
      <c r="AZU91" s="109"/>
      <c r="AZV91" s="109"/>
      <c r="AZW91" s="463"/>
      <c r="AZX91" s="463"/>
      <c r="AZY91" s="190" t="s">
        <v>220</v>
      </c>
      <c r="AZZ91" s="190"/>
      <c r="BAA91" s="3"/>
      <c r="BAB91" s="3"/>
      <c r="BAC91" s="3"/>
      <c r="BAD91" s="3"/>
      <c r="BAE91" s="3"/>
      <c r="BAF91" s="5"/>
      <c r="BAG91" s="1"/>
      <c r="BAH91" s="85"/>
      <c r="BAI91" s="85"/>
      <c r="BAJ91" s="109"/>
      <c r="BAK91" s="109"/>
      <c r="BAL91" s="109"/>
      <c r="BAM91" s="463"/>
      <c r="BAN91" s="463"/>
      <c r="BAO91" s="190" t="s">
        <v>220</v>
      </c>
      <c r="BAP91" s="190"/>
      <c r="BAQ91" s="3"/>
      <c r="BAR91" s="3"/>
      <c r="BAS91" s="3"/>
      <c r="BAT91" s="3"/>
      <c r="BAU91" s="3"/>
      <c r="BAV91" s="5"/>
      <c r="BAW91" s="1"/>
      <c r="BAX91" s="85"/>
      <c r="BAY91" s="85"/>
      <c r="BAZ91" s="109"/>
      <c r="BBA91" s="109"/>
      <c r="BBB91" s="109"/>
      <c r="BBC91" s="463"/>
      <c r="BBD91" s="463"/>
      <c r="BBE91" s="190" t="s">
        <v>220</v>
      </c>
      <c r="BBF91" s="190"/>
      <c r="BBG91" s="3"/>
      <c r="BBH91" s="3"/>
      <c r="BBI91" s="3"/>
      <c r="BBJ91" s="3"/>
      <c r="BBK91" s="3"/>
      <c r="BBL91" s="5"/>
      <c r="BBM91" s="1"/>
      <c r="BBN91" s="85"/>
      <c r="BBO91" s="85"/>
      <c r="BBP91" s="109"/>
      <c r="BBQ91" s="109"/>
      <c r="BBR91" s="109"/>
      <c r="BBS91" s="463"/>
      <c r="BBT91" s="463"/>
      <c r="BBU91" s="190" t="s">
        <v>220</v>
      </c>
      <c r="BBV91" s="190"/>
      <c r="BBW91" s="3"/>
      <c r="BBX91" s="3"/>
      <c r="BBY91" s="3"/>
      <c r="BBZ91" s="3"/>
      <c r="BCA91" s="3"/>
      <c r="BCB91" s="5"/>
      <c r="BCC91" s="1"/>
      <c r="BCD91" s="85"/>
      <c r="BCE91" s="85"/>
      <c r="BCF91" s="109"/>
      <c r="BCG91" s="109"/>
      <c r="BCH91" s="109"/>
      <c r="BCI91" s="463"/>
      <c r="BCJ91" s="463"/>
      <c r="BCK91" s="190" t="s">
        <v>220</v>
      </c>
      <c r="BCL91" s="190"/>
      <c r="BCM91" s="3"/>
      <c r="BCN91" s="3"/>
      <c r="BCO91" s="3"/>
      <c r="BCP91" s="3"/>
      <c r="BCQ91" s="3"/>
      <c r="BCR91" s="5"/>
      <c r="BCS91" s="1"/>
      <c r="BCT91" s="85"/>
      <c r="BCU91" s="85"/>
      <c r="BCV91" s="109"/>
      <c r="BCW91" s="109"/>
      <c r="BCX91" s="109"/>
      <c r="BCY91" s="463"/>
      <c r="BCZ91" s="463"/>
      <c r="BDA91" s="190" t="s">
        <v>220</v>
      </c>
      <c r="BDB91" s="190"/>
      <c r="BDC91" s="3"/>
      <c r="BDD91" s="3"/>
      <c r="BDE91" s="3"/>
      <c r="BDF91" s="3"/>
      <c r="BDG91" s="3"/>
      <c r="BDH91" s="5"/>
      <c r="BDI91" s="1"/>
      <c r="BDJ91" s="85"/>
      <c r="BDK91" s="85"/>
      <c r="BDL91" s="109"/>
      <c r="BDM91" s="109"/>
      <c r="BDN91" s="109"/>
      <c r="BDO91" s="463"/>
      <c r="BDP91" s="463"/>
      <c r="BDQ91" s="190" t="s">
        <v>220</v>
      </c>
      <c r="BDR91" s="190"/>
      <c r="BDS91" s="3"/>
      <c r="BDT91" s="3"/>
      <c r="BDU91" s="3"/>
      <c r="BDV91" s="3"/>
      <c r="BDW91" s="3"/>
      <c r="BDX91" s="5"/>
      <c r="BDY91" s="1"/>
      <c r="BDZ91" s="85"/>
      <c r="BEA91" s="85"/>
      <c r="BEB91" s="109"/>
      <c r="BEC91" s="109"/>
      <c r="BED91" s="109"/>
      <c r="BEE91" s="463"/>
      <c r="BEF91" s="463"/>
      <c r="BEG91" s="190" t="s">
        <v>220</v>
      </c>
      <c r="BEH91" s="190"/>
      <c r="BEI91" s="3"/>
      <c r="BEJ91" s="3"/>
      <c r="BEK91" s="3"/>
      <c r="BEL91" s="3"/>
      <c r="BEM91" s="3"/>
      <c r="BEN91" s="5"/>
      <c r="BEO91" s="1"/>
      <c r="BEP91" s="85"/>
      <c r="BEQ91" s="85"/>
      <c r="BER91" s="109"/>
      <c r="BES91" s="109"/>
      <c r="BET91" s="109"/>
      <c r="BEU91" s="463"/>
      <c r="BEV91" s="463"/>
      <c r="BEW91" s="190" t="s">
        <v>220</v>
      </c>
      <c r="BEX91" s="190"/>
      <c r="BEY91" s="3"/>
      <c r="BEZ91" s="3"/>
      <c r="BFA91" s="3"/>
      <c r="BFB91" s="3"/>
      <c r="BFC91" s="3"/>
      <c r="BFD91" s="5"/>
      <c r="BFE91" s="1"/>
      <c r="BFF91" s="85"/>
      <c r="BFG91" s="85"/>
      <c r="BFH91" s="109"/>
      <c r="BFI91" s="109"/>
      <c r="BFJ91" s="109"/>
      <c r="BFK91" s="463"/>
      <c r="BFL91" s="463"/>
      <c r="BFM91" s="190" t="s">
        <v>220</v>
      </c>
      <c r="BFN91" s="190"/>
      <c r="BFO91" s="3"/>
      <c r="BFP91" s="3"/>
      <c r="BFQ91" s="3"/>
      <c r="BFR91" s="3"/>
      <c r="BFS91" s="3"/>
      <c r="BFT91" s="5"/>
      <c r="BFU91" s="1"/>
      <c r="BFV91" s="85"/>
      <c r="BFW91" s="85"/>
      <c r="BFX91" s="109"/>
      <c r="BFY91" s="109"/>
      <c r="BFZ91" s="109"/>
      <c r="BGA91" s="463"/>
      <c r="BGB91" s="463"/>
      <c r="BGC91" s="190" t="s">
        <v>220</v>
      </c>
      <c r="BGD91" s="190"/>
      <c r="BGE91" s="3"/>
      <c r="BGF91" s="3"/>
      <c r="BGG91" s="3"/>
      <c r="BGH91" s="3"/>
      <c r="BGI91" s="3"/>
      <c r="BGJ91" s="5"/>
      <c r="BGK91" s="1"/>
      <c r="BGL91" s="85"/>
      <c r="BGM91" s="85"/>
      <c r="BGN91" s="109"/>
      <c r="BGO91" s="109"/>
      <c r="BGP91" s="109"/>
      <c r="BGQ91" s="463"/>
      <c r="BGR91" s="463"/>
      <c r="BGS91" s="190" t="s">
        <v>220</v>
      </c>
      <c r="BGT91" s="190"/>
      <c r="BGU91" s="3"/>
      <c r="BGV91" s="3"/>
      <c r="BGW91" s="3"/>
      <c r="BGX91" s="3"/>
      <c r="BGY91" s="3"/>
      <c r="BGZ91" s="5"/>
      <c r="BHA91" s="1"/>
      <c r="BHB91" s="85"/>
      <c r="BHC91" s="85"/>
      <c r="BHD91" s="109"/>
      <c r="BHE91" s="109"/>
      <c r="BHF91" s="109"/>
      <c r="BHG91" s="463"/>
      <c r="BHH91" s="463"/>
      <c r="BHI91" s="190" t="s">
        <v>220</v>
      </c>
      <c r="BHJ91" s="190"/>
      <c r="BHK91" s="3"/>
      <c r="BHL91" s="3"/>
      <c r="BHM91" s="3"/>
      <c r="BHN91" s="3"/>
      <c r="BHO91" s="3"/>
      <c r="BHP91" s="5"/>
      <c r="BHQ91" s="1"/>
      <c r="BHR91" s="85"/>
      <c r="BHS91" s="85"/>
      <c r="BHT91" s="109"/>
      <c r="BHU91" s="109"/>
      <c r="BHV91" s="109"/>
      <c r="BHW91" s="463"/>
      <c r="BHX91" s="463"/>
      <c r="BHY91" s="190" t="s">
        <v>220</v>
      </c>
      <c r="BHZ91" s="190"/>
      <c r="BIA91" s="3"/>
      <c r="BIB91" s="3"/>
      <c r="BIC91" s="3"/>
      <c r="BID91" s="3"/>
      <c r="BIE91" s="3"/>
      <c r="BIF91" s="5"/>
      <c r="BIG91" s="1"/>
      <c r="BIH91" s="85"/>
      <c r="BII91" s="85"/>
      <c r="BIJ91" s="109"/>
      <c r="BIK91" s="109"/>
      <c r="BIL91" s="109"/>
      <c r="BIM91" s="463"/>
      <c r="BIN91" s="463"/>
      <c r="BIO91" s="190" t="s">
        <v>220</v>
      </c>
      <c r="BIP91" s="190"/>
      <c r="BIQ91" s="3"/>
      <c r="BIR91" s="3"/>
      <c r="BIS91" s="3"/>
      <c r="BIT91" s="3"/>
      <c r="BIU91" s="3"/>
      <c r="BIV91" s="5"/>
      <c r="BIW91" s="1"/>
      <c r="BIX91" s="85"/>
      <c r="BIY91" s="85"/>
      <c r="BIZ91" s="109"/>
      <c r="BJA91" s="109"/>
      <c r="BJB91" s="109"/>
      <c r="BJC91" s="463"/>
      <c r="BJD91" s="463"/>
      <c r="BJE91" s="190" t="s">
        <v>220</v>
      </c>
      <c r="BJF91" s="190"/>
      <c r="BJG91" s="3"/>
      <c r="BJH91" s="3"/>
      <c r="BJI91" s="3"/>
      <c r="BJJ91" s="3"/>
      <c r="BJK91" s="3"/>
      <c r="BJL91" s="5"/>
      <c r="BJM91" s="1"/>
      <c r="BJN91" s="85"/>
      <c r="BJO91" s="85"/>
      <c r="BJP91" s="109"/>
      <c r="BJQ91" s="109"/>
      <c r="BJR91" s="109"/>
      <c r="BJS91" s="463"/>
      <c r="BJT91" s="463"/>
      <c r="BJU91" s="190" t="s">
        <v>220</v>
      </c>
      <c r="BJV91" s="190"/>
      <c r="BJW91" s="3"/>
      <c r="BJX91" s="3"/>
      <c r="BJY91" s="3"/>
      <c r="BJZ91" s="3"/>
      <c r="BKA91" s="3"/>
      <c r="BKB91" s="5"/>
      <c r="BKC91" s="1"/>
      <c r="BKD91" s="85"/>
      <c r="BKE91" s="85"/>
      <c r="BKF91" s="109"/>
      <c r="BKG91" s="109"/>
      <c r="BKH91" s="109"/>
      <c r="BKI91" s="463"/>
      <c r="BKJ91" s="463"/>
      <c r="BKK91" s="190" t="s">
        <v>220</v>
      </c>
      <c r="BKL91" s="190"/>
      <c r="BKM91" s="3"/>
      <c r="BKN91" s="3"/>
      <c r="BKO91" s="3"/>
      <c r="BKP91" s="3"/>
      <c r="BKQ91" s="3"/>
      <c r="BKR91" s="5"/>
      <c r="BKS91" s="1"/>
      <c r="BKT91" s="85"/>
      <c r="BKU91" s="85"/>
      <c r="BKV91" s="109"/>
      <c r="BKW91" s="109"/>
      <c r="BKX91" s="109"/>
      <c r="BKY91" s="463"/>
      <c r="BKZ91" s="463"/>
      <c r="BLA91" s="190" t="s">
        <v>220</v>
      </c>
      <c r="BLB91" s="190"/>
      <c r="BLC91" s="3"/>
      <c r="BLD91" s="3"/>
      <c r="BLE91" s="3"/>
      <c r="BLF91" s="3"/>
      <c r="BLG91" s="3"/>
      <c r="BLH91" s="5"/>
      <c r="BLI91" s="1"/>
      <c r="BLJ91" s="85"/>
      <c r="BLK91" s="85"/>
      <c r="BLL91" s="109"/>
      <c r="BLM91" s="109"/>
      <c r="BLN91" s="109"/>
      <c r="BLO91" s="463"/>
      <c r="BLP91" s="463"/>
      <c r="BLQ91" s="190" t="s">
        <v>220</v>
      </c>
      <c r="BLR91" s="190"/>
      <c r="BLS91" s="3"/>
      <c r="BLT91" s="3"/>
      <c r="BLU91" s="3"/>
      <c r="BLV91" s="3"/>
      <c r="BLW91" s="3"/>
      <c r="BLX91" s="5"/>
      <c r="BLY91" s="1"/>
      <c r="BLZ91" s="85"/>
      <c r="BMA91" s="85"/>
      <c r="BMB91" s="109"/>
      <c r="BMC91" s="109"/>
      <c r="BMD91" s="109"/>
      <c r="BME91" s="463"/>
      <c r="BMF91" s="463"/>
      <c r="BMG91" s="190" t="s">
        <v>220</v>
      </c>
      <c r="BMH91" s="190"/>
      <c r="BMI91" s="3"/>
      <c r="BMJ91" s="3"/>
      <c r="BMK91" s="3"/>
      <c r="BML91" s="3"/>
      <c r="BMM91" s="3"/>
      <c r="BMN91" s="5"/>
      <c r="BMO91" s="1"/>
      <c r="BMP91" s="85"/>
      <c r="BMQ91" s="85"/>
      <c r="BMR91" s="109"/>
      <c r="BMS91" s="109"/>
      <c r="BMT91" s="109"/>
      <c r="BMU91" s="463"/>
      <c r="BMV91" s="463"/>
      <c r="BMW91" s="190" t="s">
        <v>220</v>
      </c>
      <c r="BMX91" s="190"/>
      <c r="BMY91" s="3"/>
      <c r="BMZ91" s="3"/>
      <c r="BNA91" s="3"/>
      <c r="BNB91" s="3"/>
      <c r="BNC91" s="3"/>
      <c r="BND91" s="5"/>
      <c r="BNE91" s="1"/>
      <c r="BNF91" s="85"/>
      <c r="BNG91" s="85"/>
      <c r="BNH91" s="109"/>
      <c r="BNI91" s="109"/>
      <c r="BNJ91" s="109"/>
      <c r="BNK91" s="463"/>
      <c r="BNL91" s="463"/>
      <c r="BNM91" s="190" t="s">
        <v>220</v>
      </c>
      <c r="BNN91" s="190"/>
      <c r="BNO91" s="3"/>
      <c r="BNP91" s="3"/>
      <c r="BNQ91" s="3"/>
      <c r="BNR91" s="3"/>
      <c r="BNS91" s="3"/>
      <c r="BNT91" s="5"/>
      <c r="BNU91" s="1"/>
      <c r="BNV91" s="85"/>
      <c r="BNW91" s="85"/>
      <c r="BNX91" s="109"/>
      <c r="BNY91" s="109"/>
      <c r="BNZ91" s="109"/>
      <c r="BOA91" s="463"/>
      <c r="BOB91" s="463"/>
      <c r="BOC91" s="190" t="s">
        <v>220</v>
      </c>
      <c r="BOD91" s="190"/>
      <c r="BOE91" s="3"/>
      <c r="BOF91" s="3"/>
      <c r="BOG91" s="3"/>
      <c r="BOH91" s="3"/>
      <c r="BOI91" s="3"/>
      <c r="BOJ91" s="5"/>
      <c r="BOK91" s="1"/>
      <c r="BOL91" s="85"/>
      <c r="BOM91" s="85"/>
      <c r="BON91" s="109"/>
      <c r="BOO91" s="109"/>
      <c r="BOP91" s="109"/>
      <c r="BOQ91" s="463"/>
      <c r="BOR91" s="463"/>
      <c r="BOS91" s="190" t="s">
        <v>220</v>
      </c>
      <c r="BOT91" s="190"/>
      <c r="BOU91" s="3"/>
      <c r="BOV91" s="3"/>
      <c r="BOW91" s="3"/>
      <c r="BOX91" s="3"/>
      <c r="BOY91" s="3"/>
      <c r="BOZ91" s="5"/>
      <c r="BPA91" s="1"/>
      <c r="BPB91" s="85"/>
      <c r="BPC91" s="85"/>
      <c r="BPD91" s="109"/>
      <c r="BPE91" s="109"/>
      <c r="BPF91" s="109"/>
      <c r="BPG91" s="463"/>
      <c r="BPH91" s="463"/>
      <c r="BPI91" s="190" t="s">
        <v>220</v>
      </c>
      <c r="BPJ91" s="190"/>
      <c r="BPK91" s="3"/>
      <c r="BPL91" s="3"/>
      <c r="BPM91" s="3"/>
      <c r="BPN91" s="3"/>
      <c r="BPO91" s="3"/>
      <c r="BPP91" s="5"/>
      <c r="BPQ91" s="1"/>
      <c r="BPR91" s="85"/>
      <c r="BPS91" s="85"/>
      <c r="BPT91" s="109"/>
      <c r="BPU91" s="109"/>
      <c r="BPV91" s="109"/>
      <c r="BPW91" s="463"/>
      <c r="BPX91" s="463"/>
      <c r="BPY91" s="190" t="s">
        <v>220</v>
      </c>
      <c r="BPZ91" s="190"/>
      <c r="BQA91" s="3"/>
      <c r="BQB91" s="3"/>
      <c r="BQC91" s="3"/>
      <c r="BQD91" s="3"/>
      <c r="BQE91" s="3"/>
      <c r="BQF91" s="5"/>
      <c r="BQG91" s="1"/>
      <c r="BQH91" s="85"/>
      <c r="BQI91" s="85"/>
      <c r="BQJ91" s="109"/>
      <c r="BQK91" s="109"/>
      <c r="BQL91" s="109"/>
      <c r="BQM91" s="463"/>
      <c r="BQN91" s="463"/>
      <c r="BQO91" s="190" t="s">
        <v>220</v>
      </c>
      <c r="BQP91" s="190"/>
      <c r="BQQ91" s="3"/>
      <c r="BQR91" s="3"/>
      <c r="BQS91" s="3"/>
      <c r="BQT91" s="3"/>
      <c r="BQU91" s="3"/>
      <c r="BQV91" s="5"/>
      <c r="BQW91" s="1"/>
      <c r="BQX91" s="85"/>
      <c r="BQY91" s="85"/>
      <c r="BQZ91" s="109"/>
      <c r="BRA91" s="109"/>
      <c r="BRB91" s="109"/>
      <c r="BRC91" s="463"/>
      <c r="BRD91" s="463"/>
      <c r="BRE91" s="190" t="s">
        <v>220</v>
      </c>
      <c r="BRF91" s="190"/>
      <c r="BRG91" s="3"/>
      <c r="BRH91" s="3"/>
      <c r="BRI91" s="3"/>
      <c r="BRJ91" s="3"/>
      <c r="BRK91" s="3"/>
      <c r="BRL91" s="5"/>
      <c r="BRM91" s="1"/>
      <c r="BRN91" s="85"/>
      <c r="BRO91" s="85"/>
      <c r="BRP91" s="109"/>
      <c r="BRQ91" s="109"/>
      <c r="BRR91" s="109"/>
      <c r="BRS91" s="463"/>
      <c r="BRT91" s="463"/>
      <c r="BRU91" s="190" t="s">
        <v>220</v>
      </c>
      <c r="BRV91" s="190"/>
      <c r="BRW91" s="3"/>
      <c r="BRX91" s="3"/>
      <c r="BRY91" s="3"/>
      <c r="BRZ91" s="3"/>
      <c r="BSA91" s="3"/>
      <c r="BSB91" s="5"/>
      <c r="BSC91" s="1"/>
      <c r="BSD91" s="85"/>
      <c r="BSE91" s="85"/>
      <c r="BSF91" s="109"/>
      <c r="BSG91" s="109"/>
      <c r="BSH91" s="109"/>
      <c r="BSI91" s="463"/>
      <c r="BSJ91" s="463"/>
      <c r="BSK91" s="190" t="s">
        <v>220</v>
      </c>
      <c r="BSL91" s="190"/>
      <c r="BSM91" s="3"/>
      <c r="BSN91" s="3"/>
      <c r="BSO91" s="3"/>
      <c r="BSP91" s="3"/>
      <c r="BSQ91" s="3"/>
      <c r="BSR91" s="5"/>
      <c r="BSS91" s="1"/>
      <c r="BST91" s="85"/>
      <c r="BSU91" s="85"/>
      <c r="BSV91" s="109"/>
      <c r="BSW91" s="109"/>
      <c r="BSX91" s="109"/>
      <c r="BSY91" s="463"/>
      <c r="BSZ91" s="463"/>
      <c r="BTA91" s="190" t="s">
        <v>220</v>
      </c>
      <c r="BTB91" s="190"/>
      <c r="BTC91" s="3"/>
      <c r="BTD91" s="3"/>
      <c r="BTE91" s="3"/>
      <c r="BTF91" s="3"/>
      <c r="BTG91" s="3"/>
      <c r="BTH91" s="5"/>
      <c r="BTI91" s="1"/>
      <c r="BTJ91" s="85"/>
      <c r="BTK91" s="85"/>
      <c r="BTL91" s="109"/>
      <c r="BTM91" s="109"/>
      <c r="BTN91" s="109"/>
      <c r="BTO91" s="463"/>
      <c r="BTP91" s="463"/>
      <c r="BTQ91" s="190" t="s">
        <v>220</v>
      </c>
      <c r="BTR91" s="190"/>
      <c r="BTS91" s="3"/>
      <c r="BTT91" s="3"/>
      <c r="BTU91" s="3"/>
      <c r="BTV91" s="3"/>
      <c r="BTW91" s="3"/>
      <c r="BTX91" s="5"/>
      <c r="BTY91" s="1"/>
      <c r="BTZ91" s="85"/>
      <c r="BUA91" s="85"/>
      <c r="BUB91" s="109"/>
      <c r="BUC91" s="109"/>
      <c r="BUD91" s="109"/>
      <c r="BUE91" s="463"/>
      <c r="BUF91" s="463"/>
      <c r="BUG91" s="190" t="s">
        <v>220</v>
      </c>
      <c r="BUH91" s="190"/>
      <c r="BUI91" s="3"/>
      <c r="BUJ91" s="3"/>
      <c r="BUK91" s="3"/>
      <c r="BUL91" s="3"/>
      <c r="BUM91" s="3"/>
      <c r="BUN91" s="5"/>
      <c r="BUO91" s="1"/>
      <c r="BUP91" s="85"/>
      <c r="BUQ91" s="85"/>
      <c r="BUR91" s="109"/>
      <c r="BUS91" s="109"/>
      <c r="BUT91" s="109"/>
      <c r="BUU91" s="463"/>
      <c r="BUV91" s="463"/>
      <c r="BUW91" s="190" t="s">
        <v>220</v>
      </c>
      <c r="BUX91" s="190"/>
      <c r="BUY91" s="3"/>
      <c r="BUZ91" s="3"/>
      <c r="BVA91" s="3"/>
      <c r="BVB91" s="3"/>
      <c r="BVC91" s="3"/>
      <c r="BVD91" s="5"/>
      <c r="BVE91" s="1"/>
      <c r="BVF91" s="85"/>
      <c r="BVG91" s="85"/>
      <c r="BVH91" s="109"/>
      <c r="BVI91" s="109"/>
      <c r="BVJ91" s="109"/>
      <c r="BVK91" s="463"/>
      <c r="BVL91" s="463"/>
      <c r="BVM91" s="190" t="s">
        <v>220</v>
      </c>
      <c r="BVN91" s="190"/>
      <c r="BVO91" s="3"/>
      <c r="BVP91" s="3"/>
      <c r="BVQ91" s="3"/>
      <c r="BVR91" s="3"/>
      <c r="BVS91" s="3"/>
      <c r="BVT91" s="5"/>
      <c r="BVU91" s="1"/>
      <c r="BVV91" s="85"/>
      <c r="BVW91" s="85"/>
      <c r="BVX91" s="109"/>
      <c r="BVY91" s="109"/>
      <c r="BVZ91" s="109"/>
      <c r="BWA91" s="463"/>
      <c r="BWB91" s="463"/>
      <c r="BWC91" s="190" t="s">
        <v>220</v>
      </c>
      <c r="BWD91" s="190"/>
      <c r="BWE91" s="3"/>
      <c r="BWF91" s="3"/>
      <c r="BWG91" s="3"/>
      <c r="BWH91" s="3"/>
      <c r="BWI91" s="3"/>
      <c r="BWJ91" s="5"/>
      <c r="BWK91" s="1"/>
      <c r="BWL91" s="85"/>
      <c r="BWM91" s="85"/>
      <c r="BWN91" s="109"/>
      <c r="BWO91" s="109"/>
      <c r="BWP91" s="109"/>
      <c r="BWQ91" s="463"/>
      <c r="BWR91" s="463"/>
      <c r="BWS91" s="190" t="s">
        <v>220</v>
      </c>
      <c r="BWT91" s="190"/>
      <c r="BWU91" s="3"/>
      <c r="BWV91" s="3"/>
      <c r="BWW91" s="3"/>
      <c r="BWX91" s="3"/>
      <c r="BWY91" s="3"/>
      <c r="BWZ91" s="5"/>
      <c r="BXA91" s="1"/>
      <c r="BXB91" s="85"/>
      <c r="BXC91" s="85"/>
      <c r="BXD91" s="109"/>
      <c r="BXE91" s="109"/>
      <c r="BXF91" s="109"/>
      <c r="BXG91" s="463"/>
      <c r="BXH91" s="463"/>
      <c r="BXI91" s="190" t="s">
        <v>220</v>
      </c>
      <c r="BXJ91" s="190"/>
      <c r="BXK91" s="3"/>
      <c r="BXL91" s="3"/>
      <c r="BXM91" s="3"/>
      <c r="BXN91" s="3"/>
      <c r="BXO91" s="3"/>
      <c r="BXP91" s="5"/>
      <c r="BXQ91" s="1"/>
      <c r="BXR91" s="85"/>
      <c r="BXS91" s="85"/>
      <c r="BXT91" s="109"/>
      <c r="BXU91" s="109"/>
      <c r="BXV91" s="109"/>
      <c r="BXW91" s="463"/>
      <c r="BXX91" s="463"/>
      <c r="BXY91" s="190" t="s">
        <v>220</v>
      </c>
      <c r="BXZ91" s="190"/>
      <c r="BYA91" s="3"/>
      <c r="BYB91" s="3"/>
      <c r="BYC91" s="3"/>
      <c r="BYD91" s="3"/>
      <c r="BYE91" s="3"/>
      <c r="BYF91" s="5"/>
      <c r="BYG91" s="1"/>
      <c r="BYH91" s="85"/>
      <c r="BYI91" s="85"/>
      <c r="BYJ91" s="109"/>
      <c r="BYK91" s="109"/>
      <c r="BYL91" s="109"/>
      <c r="BYM91" s="463"/>
      <c r="BYN91" s="463"/>
      <c r="BYO91" s="190" t="s">
        <v>220</v>
      </c>
      <c r="BYP91" s="190"/>
      <c r="BYQ91" s="3"/>
      <c r="BYR91" s="3"/>
      <c r="BYS91" s="3"/>
      <c r="BYT91" s="3"/>
      <c r="BYU91" s="3"/>
      <c r="BYV91" s="5"/>
      <c r="BYW91" s="1"/>
      <c r="BYX91" s="85"/>
      <c r="BYY91" s="85"/>
      <c r="BYZ91" s="109"/>
      <c r="BZA91" s="109"/>
      <c r="BZB91" s="109"/>
      <c r="BZC91" s="463"/>
      <c r="BZD91" s="463"/>
      <c r="BZE91" s="190" t="s">
        <v>220</v>
      </c>
      <c r="BZF91" s="190"/>
      <c r="BZG91" s="3"/>
      <c r="BZH91" s="3"/>
      <c r="BZI91" s="3"/>
      <c r="BZJ91" s="3"/>
      <c r="BZK91" s="3"/>
      <c r="BZL91" s="5"/>
      <c r="BZM91" s="1"/>
      <c r="BZN91" s="85"/>
      <c r="BZO91" s="85"/>
      <c r="BZP91" s="109"/>
      <c r="BZQ91" s="109"/>
      <c r="BZR91" s="109"/>
      <c r="BZS91" s="463"/>
      <c r="BZT91" s="463"/>
      <c r="BZU91" s="190" t="s">
        <v>220</v>
      </c>
      <c r="BZV91" s="190"/>
      <c r="BZW91" s="3"/>
      <c r="BZX91" s="3"/>
      <c r="BZY91" s="3"/>
      <c r="BZZ91" s="3"/>
      <c r="CAA91" s="3"/>
      <c r="CAB91" s="5"/>
      <c r="CAC91" s="1"/>
      <c r="CAD91" s="85"/>
      <c r="CAE91" s="85"/>
      <c r="CAF91" s="109"/>
      <c r="CAG91" s="109"/>
      <c r="CAH91" s="109"/>
      <c r="CAI91" s="463"/>
      <c r="CAJ91" s="463"/>
      <c r="CAK91" s="190" t="s">
        <v>220</v>
      </c>
      <c r="CAL91" s="190"/>
      <c r="CAM91" s="3"/>
      <c r="CAN91" s="3"/>
      <c r="CAO91" s="3"/>
      <c r="CAP91" s="3"/>
      <c r="CAQ91" s="3"/>
      <c r="CAR91" s="5"/>
      <c r="CAS91" s="1"/>
      <c r="CAT91" s="85"/>
      <c r="CAU91" s="85"/>
      <c r="CAV91" s="109"/>
      <c r="CAW91" s="109"/>
      <c r="CAX91" s="109"/>
      <c r="CAY91" s="463"/>
      <c r="CAZ91" s="463"/>
      <c r="CBA91" s="190" t="s">
        <v>220</v>
      </c>
      <c r="CBB91" s="190"/>
      <c r="CBC91" s="3"/>
      <c r="CBD91" s="3"/>
      <c r="CBE91" s="3"/>
      <c r="CBF91" s="3"/>
      <c r="CBG91" s="3"/>
      <c r="CBH91" s="5"/>
      <c r="CBI91" s="1"/>
      <c r="CBJ91" s="85"/>
      <c r="CBK91" s="85"/>
      <c r="CBL91" s="109"/>
      <c r="CBM91" s="109"/>
      <c r="CBN91" s="109"/>
      <c r="CBO91" s="463"/>
      <c r="CBP91" s="463"/>
      <c r="CBQ91" s="190" t="s">
        <v>220</v>
      </c>
      <c r="CBR91" s="190"/>
      <c r="CBS91" s="3"/>
      <c r="CBT91" s="3"/>
      <c r="CBU91" s="3"/>
      <c r="CBV91" s="3"/>
      <c r="CBW91" s="3"/>
      <c r="CBX91" s="5"/>
      <c r="CBY91" s="1"/>
      <c r="CBZ91" s="85"/>
      <c r="CCA91" s="85"/>
      <c r="CCB91" s="109"/>
      <c r="CCC91" s="109"/>
      <c r="CCD91" s="109"/>
      <c r="CCE91" s="463"/>
      <c r="CCF91" s="463"/>
      <c r="CCG91" s="190" t="s">
        <v>220</v>
      </c>
      <c r="CCH91" s="190"/>
      <c r="CCI91" s="3"/>
      <c r="CCJ91" s="3"/>
      <c r="CCK91" s="3"/>
      <c r="CCL91" s="3"/>
      <c r="CCM91" s="3"/>
      <c r="CCN91" s="5"/>
      <c r="CCO91" s="1"/>
      <c r="CCP91" s="85"/>
      <c r="CCQ91" s="85"/>
      <c r="CCR91" s="109"/>
      <c r="CCS91" s="109"/>
      <c r="CCT91" s="109"/>
      <c r="CCU91" s="463"/>
      <c r="CCV91" s="463"/>
      <c r="CCW91" s="190" t="s">
        <v>220</v>
      </c>
      <c r="CCX91" s="190"/>
      <c r="CCY91" s="3"/>
      <c r="CCZ91" s="3"/>
      <c r="CDA91" s="3"/>
      <c r="CDB91" s="3"/>
      <c r="CDC91" s="3"/>
      <c r="CDD91" s="5"/>
      <c r="CDE91" s="1"/>
      <c r="CDF91" s="85"/>
      <c r="CDG91" s="85"/>
      <c r="CDH91" s="109"/>
      <c r="CDI91" s="109"/>
      <c r="CDJ91" s="109"/>
      <c r="CDK91" s="463"/>
      <c r="CDL91" s="463"/>
      <c r="CDM91" s="190" t="s">
        <v>220</v>
      </c>
      <c r="CDN91" s="190"/>
      <c r="CDO91" s="3"/>
      <c r="CDP91" s="3"/>
      <c r="CDQ91" s="3"/>
      <c r="CDR91" s="3"/>
      <c r="CDS91" s="3"/>
      <c r="CDT91" s="5"/>
      <c r="CDU91" s="1"/>
      <c r="CDV91" s="85"/>
      <c r="CDW91" s="85"/>
      <c r="CDX91" s="109"/>
      <c r="CDY91" s="109"/>
      <c r="CDZ91" s="109"/>
      <c r="CEA91" s="463"/>
      <c r="CEB91" s="463"/>
      <c r="CEC91" s="190" t="s">
        <v>220</v>
      </c>
      <c r="CED91" s="190"/>
      <c r="CEE91" s="3"/>
      <c r="CEF91" s="3"/>
      <c r="CEG91" s="3"/>
      <c r="CEH91" s="3"/>
      <c r="CEI91" s="3"/>
      <c r="CEJ91" s="5"/>
      <c r="CEK91" s="1"/>
      <c r="CEL91" s="85"/>
      <c r="CEM91" s="85"/>
      <c r="CEN91" s="109"/>
      <c r="CEO91" s="109"/>
      <c r="CEP91" s="109"/>
      <c r="CEQ91" s="463"/>
      <c r="CER91" s="463"/>
      <c r="CES91" s="190" t="s">
        <v>220</v>
      </c>
      <c r="CET91" s="190"/>
      <c r="CEU91" s="3"/>
      <c r="CEV91" s="3"/>
      <c r="CEW91" s="3"/>
      <c r="CEX91" s="3"/>
      <c r="CEY91" s="3"/>
      <c r="CEZ91" s="5"/>
      <c r="CFA91" s="1"/>
      <c r="CFB91" s="85"/>
      <c r="CFC91" s="85"/>
      <c r="CFD91" s="109"/>
      <c r="CFE91" s="109"/>
      <c r="CFF91" s="109"/>
      <c r="CFG91" s="463"/>
      <c r="CFH91" s="463"/>
      <c r="CFI91" s="190" t="s">
        <v>220</v>
      </c>
      <c r="CFJ91" s="190"/>
      <c r="CFK91" s="3"/>
      <c r="CFL91" s="3"/>
      <c r="CFM91" s="3"/>
      <c r="CFN91" s="3"/>
      <c r="CFO91" s="3"/>
      <c r="CFP91" s="5"/>
      <c r="CFQ91" s="1"/>
      <c r="CFR91" s="85"/>
      <c r="CFS91" s="85"/>
      <c r="CFT91" s="109"/>
      <c r="CFU91" s="109"/>
      <c r="CFV91" s="109"/>
      <c r="CFW91" s="463"/>
      <c r="CFX91" s="463"/>
      <c r="CFY91" s="190" t="s">
        <v>220</v>
      </c>
      <c r="CFZ91" s="190"/>
      <c r="CGA91" s="3"/>
      <c r="CGB91" s="3"/>
      <c r="CGC91" s="3"/>
      <c r="CGD91" s="3"/>
      <c r="CGE91" s="3"/>
      <c r="CGF91" s="5"/>
      <c r="CGG91" s="1"/>
      <c r="CGH91" s="85"/>
      <c r="CGI91" s="85"/>
      <c r="CGJ91" s="109"/>
      <c r="CGK91" s="109"/>
      <c r="CGL91" s="109"/>
      <c r="CGM91" s="463"/>
      <c r="CGN91" s="463"/>
      <c r="CGO91" s="190" t="s">
        <v>220</v>
      </c>
      <c r="CGP91" s="190"/>
      <c r="CGQ91" s="3"/>
      <c r="CGR91" s="3"/>
      <c r="CGS91" s="3"/>
      <c r="CGT91" s="3"/>
      <c r="CGU91" s="3"/>
      <c r="CGV91" s="5"/>
      <c r="CGW91" s="1"/>
      <c r="CGX91" s="85"/>
      <c r="CGY91" s="85"/>
      <c r="CGZ91" s="109"/>
      <c r="CHA91" s="109"/>
      <c r="CHB91" s="109"/>
      <c r="CHC91" s="463"/>
      <c r="CHD91" s="463"/>
      <c r="CHE91" s="190" t="s">
        <v>220</v>
      </c>
      <c r="CHF91" s="190"/>
      <c r="CHG91" s="3"/>
      <c r="CHH91" s="3"/>
      <c r="CHI91" s="3"/>
      <c r="CHJ91" s="3"/>
      <c r="CHK91" s="3"/>
      <c r="CHL91" s="5"/>
      <c r="CHM91" s="1"/>
      <c r="CHN91" s="85"/>
      <c r="CHO91" s="85"/>
      <c r="CHP91" s="109"/>
      <c r="CHQ91" s="109"/>
      <c r="CHR91" s="109"/>
      <c r="CHS91" s="463"/>
      <c r="CHT91" s="463"/>
      <c r="CHU91" s="190" t="s">
        <v>220</v>
      </c>
      <c r="CHV91" s="190"/>
      <c r="CHW91" s="3"/>
      <c r="CHX91" s="3"/>
      <c r="CHY91" s="3"/>
      <c r="CHZ91" s="3"/>
      <c r="CIA91" s="3"/>
      <c r="CIB91" s="5"/>
      <c r="CIC91" s="1"/>
      <c r="CID91" s="85"/>
      <c r="CIE91" s="85"/>
      <c r="CIF91" s="109"/>
      <c r="CIG91" s="109"/>
      <c r="CIH91" s="109"/>
      <c r="CII91" s="463"/>
      <c r="CIJ91" s="463"/>
      <c r="CIK91" s="190" t="s">
        <v>220</v>
      </c>
      <c r="CIL91" s="190"/>
      <c r="CIM91" s="3"/>
      <c r="CIN91" s="3"/>
      <c r="CIO91" s="3"/>
      <c r="CIP91" s="3"/>
      <c r="CIQ91" s="3"/>
      <c r="CIR91" s="5"/>
      <c r="CIS91" s="1"/>
      <c r="CIT91" s="85"/>
      <c r="CIU91" s="85"/>
      <c r="CIV91" s="109"/>
      <c r="CIW91" s="109"/>
      <c r="CIX91" s="109"/>
      <c r="CIY91" s="463"/>
      <c r="CIZ91" s="463"/>
      <c r="CJA91" s="190" t="s">
        <v>220</v>
      </c>
      <c r="CJB91" s="190"/>
      <c r="CJC91" s="3"/>
      <c r="CJD91" s="3"/>
      <c r="CJE91" s="3"/>
      <c r="CJF91" s="3"/>
      <c r="CJG91" s="3"/>
      <c r="CJH91" s="5"/>
      <c r="CJI91" s="1"/>
      <c r="CJJ91" s="85"/>
      <c r="CJK91" s="85"/>
      <c r="CJL91" s="109"/>
      <c r="CJM91" s="109"/>
      <c r="CJN91" s="109"/>
      <c r="CJO91" s="463"/>
      <c r="CJP91" s="463"/>
      <c r="CJQ91" s="190" t="s">
        <v>220</v>
      </c>
      <c r="CJR91" s="190"/>
      <c r="CJS91" s="3"/>
      <c r="CJT91" s="3"/>
      <c r="CJU91" s="3"/>
      <c r="CJV91" s="3"/>
      <c r="CJW91" s="3"/>
      <c r="CJX91" s="5"/>
      <c r="CJY91" s="1"/>
      <c r="CJZ91" s="85"/>
      <c r="CKA91" s="85"/>
      <c r="CKB91" s="109"/>
      <c r="CKC91" s="109"/>
      <c r="CKD91" s="109"/>
      <c r="CKE91" s="463"/>
      <c r="CKF91" s="463"/>
      <c r="CKG91" s="190" t="s">
        <v>220</v>
      </c>
      <c r="CKH91" s="190"/>
      <c r="CKI91" s="3"/>
      <c r="CKJ91" s="3"/>
      <c r="CKK91" s="3"/>
      <c r="CKL91" s="3"/>
      <c r="CKM91" s="3"/>
      <c r="CKN91" s="5"/>
      <c r="CKO91" s="1"/>
      <c r="CKP91" s="85"/>
      <c r="CKQ91" s="85"/>
      <c r="CKR91" s="109"/>
      <c r="CKS91" s="109"/>
      <c r="CKT91" s="109"/>
      <c r="CKU91" s="463"/>
      <c r="CKV91" s="463"/>
      <c r="CKW91" s="190" t="s">
        <v>220</v>
      </c>
      <c r="CKX91" s="190"/>
      <c r="CKY91" s="3"/>
      <c r="CKZ91" s="3"/>
      <c r="CLA91" s="3"/>
      <c r="CLB91" s="3"/>
      <c r="CLC91" s="3"/>
      <c r="CLD91" s="5"/>
      <c r="CLE91" s="1"/>
      <c r="CLF91" s="85"/>
      <c r="CLG91" s="85"/>
      <c r="CLH91" s="109"/>
      <c r="CLI91" s="109"/>
      <c r="CLJ91" s="109"/>
      <c r="CLK91" s="463"/>
      <c r="CLL91" s="463"/>
      <c r="CLM91" s="190" t="s">
        <v>220</v>
      </c>
      <c r="CLN91" s="190"/>
      <c r="CLO91" s="3"/>
      <c r="CLP91" s="3"/>
      <c r="CLQ91" s="3"/>
      <c r="CLR91" s="3"/>
      <c r="CLS91" s="3"/>
      <c r="CLT91" s="5"/>
      <c r="CLU91" s="1"/>
      <c r="CLV91" s="85"/>
      <c r="CLW91" s="85"/>
      <c r="CLX91" s="109"/>
      <c r="CLY91" s="109"/>
      <c r="CLZ91" s="109"/>
      <c r="CMA91" s="463"/>
      <c r="CMB91" s="463"/>
      <c r="CMC91" s="190" t="s">
        <v>220</v>
      </c>
      <c r="CMD91" s="190"/>
      <c r="CME91" s="3"/>
      <c r="CMF91" s="3"/>
      <c r="CMG91" s="3"/>
      <c r="CMH91" s="3"/>
      <c r="CMI91" s="3"/>
      <c r="CMJ91" s="5"/>
      <c r="CMK91" s="1"/>
      <c r="CML91" s="85"/>
      <c r="CMM91" s="85"/>
      <c r="CMN91" s="109"/>
      <c r="CMO91" s="109"/>
      <c r="CMP91" s="109"/>
      <c r="CMQ91" s="463"/>
      <c r="CMR91" s="463"/>
      <c r="CMS91" s="190" t="s">
        <v>220</v>
      </c>
      <c r="CMT91" s="190"/>
      <c r="CMU91" s="3"/>
      <c r="CMV91" s="3"/>
      <c r="CMW91" s="3"/>
      <c r="CMX91" s="3"/>
      <c r="CMY91" s="3"/>
      <c r="CMZ91" s="5"/>
      <c r="CNA91" s="1"/>
      <c r="CNB91" s="85"/>
      <c r="CNC91" s="85"/>
      <c r="CND91" s="109"/>
      <c r="CNE91" s="109"/>
      <c r="CNF91" s="109"/>
      <c r="CNG91" s="463"/>
      <c r="CNH91" s="463"/>
      <c r="CNI91" s="190" t="s">
        <v>220</v>
      </c>
      <c r="CNJ91" s="190"/>
      <c r="CNK91" s="3"/>
      <c r="CNL91" s="3"/>
      <c r="CNM91" s="3"/>
      <c r="CNN91" s="3"/>
      <c r="CNO91" s="3"/>
      <c r="CNP91" s="5"/>
      <c r="CNQ91" s="1"/>
      <c r="CNR91" s="85"/>
      <c r="CNS91" s="85"/>
      <c r="CNT91" s="109"/>
      <c r="CNU91" s="109"/>
      <c r="CNV91" s="109"/>
      <c r="CNW91" s="463"/>
      <c r="CNX91" s="463"/>
      <c r="CNY91" s="190" t="s">
        <v>220</v>
      </c>
      <c r="CNZ91" s="190"/>
      <c r="COA91" s="3"/>
      <c r="COB91" s="3"/>
      <c r="COC91" s="3"/>
      <c r="COD91" s="3"/>
      <c r="COE91" s="3"/>
      <c r="COF91" s="5"/>
      <c r="COG91" s="1"/>
      <c r="COH91" s="85"/>
      <c r="COI91" s="85"/>
      <c r="COJ91" s="109"/>
      <c r="COK91" s="109"/>
      <c r="COL91" s="109"/>
      <c r="COM91" s="463"/>
      <c r="CON91" s="463"/>
      <c r="COO91" s="190" t="s">
        <v>220</v>
      </c>
      <c r="COP91" s="190"/>
      <c r="COQ91" s="3"/>
      <c r="COR91" s="3"/>
      <c r="COS91" s="3"/>
      <c r="COT91" s="3"/>
      <c r="COU91" s="3"/>
      <c r="COV91" s="5"/>
      <c r="COW91" s="1"/>
      <c r="COX91" s="85"/>
      <c r="COY91" s="85"/>
      <c r="COZ91" s="109"/>
      <c r="CPA91" s="109"/>
      <c r="CPB91" s="109"/>
      <c r="CPC91" s="463"/>
      <c r="CPD91" s="463"/>
      <c r="CPE91" s="190" t="s">
        <v>220</v>
      </c>
      <c r="CPF91" s="190"/>
      <c r="CPG91" s="3"/>
      <c r="CPH91" s="3"/>
      <c r="CPI91" s="3"/>
      <c r="CPJ91" s="3"/>
      <c r="CPK91" s="3"/>
      <c r="CPL91" s="5"/>
      <c r="CPM91" s="1"/>
      <c r="CPN91" s="85"/>
      <c r="CPO91" s="85"/>
      <c r="CPP91" s="109"/>
      <c r="CPQ91" s="109"/>
      <c r="CPR91" s="109"/>
      <c r="CPS91" s="463"/>
      <c r="CPT91" s="463"/>
      <c r="CPU91" s="190" t="s">
        <v>220</v>
      </c>
      <c r="CPV91" s="190"/>
      <c r="CPW91" s="3"/>
      <c r="CPX91" s="3"/>
      <c r="CPY91" s="3"/>
      <c r="CPZ91" s="3"/>
      <c r="CQA91" s="3"/>
      <c r="CQB91" s="5"/>
      <c r="CQC91" s="1"/>
      <c r="CQD91" s="85"/>
      <c r="CQE91" s="85"/>
      <c r="CQF91" s="109"/>
      <c r="CQG91" s="109"/>
      <c r="CQH91" s="109"/>
      <c r="CQI91" s="463"/>
      <c r="CQJ91" s="463"/>
      <c r="CQK91" s="190" t="s">
        <v>220</v>
      </c>
      <c r="CQL91" s="190"/>
      <c r="CQM91" s="3"/>
      <c r="CQN91" s="3"/>
      <c r="CQO91" s="3"/>
      <c r="CQP91" s="3"/>
      <c r="CQQ91" s="3"/>
      <c r="CQR91" s="5"/>
      <c r="CQS91" s="1"/>
      <c r="CQT91" s="85"/>
      <c r="CQU91" s="85"/>
      <c r="CQV91" s="109"/>
      <c r="CQW91" s="109"/>
      <c r="CQX91" s="109"/>
      <c r="CQY91" s="463"/>
      <c r="CQZ91" s="463"/>
      <c r="CRA91" s="190" t="s">
        <v>220</v>
      </c>
      <c r="CRB91" s="190"/>
      <c r="CRC91" s="3"/>
      <c r="CRD91" s="3"/>
      <c r="CRE91" s="3"/>
      <c r="CRF91" s="3"/>
      <c r="CRG91" s="3"/>
      <c r="CRH91" s="5"/>
      <c r="CRI91" s="1"/>
      <c r="CRJ91" s="85"/>
      <c r="CRK91" s="85"/>
      <c r="CRL91" s="109"/>
      <c r="CRM91" s="109"/>
      <c r="CRN91" s="109"/>
      <c r="CRO91" s="463"/>
      <c r="CRP91" s="463"/>
      <c r="CRQ91" s="190" t="s">
        <v>220</v>
      </c>
      <c r="CRR91" s="190"/>
      <c r="CRS91" s="3"/>
      <c r="CRT91" s="3"/>
      <c r="CRU91" s="3"/>
      <c r="CRV91" s="3"/>
      <c r="CRW91" s="3"/>
      <c r="CRX91" s="5"/>
      <c r="CRY91" s="1"/>
      <c r="CRZ91" s="85"/>
      <c r="CSA91" s="85"/>
      <c r="CSB91" s="109"/>
      <c r="CSC91" s="109"/>
      <c r="CSD91" s="109"/>
      <c r="CSE91" s="463"/>
      <c r="CSF91" s="463"/>
      <c r="CSG91" s="190" t="s">
        <v>220</v>
      </c>
      <c r="CSH91" s="190"/>
      <c r="CSI91" s="3"/>
      <c r="CSJ91" s="3"/>
      <c r="CSK91" s="3"/>
      <c r="CSL91" s="3"/>
      <c r="CSM91" s="3"/>
      <c r="CSN91" s="5"/>
      <c r="CSO91" s="1"/>
      <c r="CSP91" s="85"/>
      <c r="CSQ91" s="85"/>
      <c r="CSR91" s="109"/>
      <c r="CSS91" s="109"/>
      <c r="CST91" s="109"/>
      <c r="CSU91" s="463"/>
      <c r="CSV91" s="463"/>
      <c r="CSW91" s="190" t="s">
        <v>220</v>
      </c>
      <c r="CSX91" s="190"/>
      <c r="CSY91" s="3"/>
      <c r="CSZ91" s="3"/>
      <c r="CTA91" s="3"/>
      <c r="CTB91" s="3"/>
      <c r="CTC91" s="3"/>
      <c r="CTD91" s="5"/>
      <c r="CTE91" s="1"/>
      <c r="CTF91" s="85"/>
      <c r="CTG91" s="85"/>
      <c r="CTH91" s="109"/>
      <c r="CTI91" s="109"/>
      <c r="CTJ91" s="109"/>
      <c r="CTK91" s="463"/>
      <c r="CTL91" s="463"/>
      <c r="CTM91" s="190" t="s">
        <v>220</v>
      </c>
      <c r="CTN91" s="190"/>
      <c r="CTO91" s="3"/>
      <c r="CTP91" s="3"/>
      <c r="CTQ91" s="3"/>
      <c r="CTR91" s="3"/>
      <c r="CTS91" s="3"/>
      <c r="CTT91" s="5"/>
      <c r="CTU91" s="1"/>
      <c r="CTV91" s="85"/>
      <c r="CTW91" s="85"/>
      <c r="CTX91" s="109"/>
      <c r="CTY91" s="109"/>
      <c r="CTZ91" s="109"/>
      <c r="CUA91" s="463"/>
      <c r="CUB91" s="463"/>
      <c r="CUC91" s="190" t="s">
        <v>220</v>
      </c>
      <c r="CUD91" s="190"/>
      <c r="CUE91" s="3"/>
      <c r="CUF91" s="3"/>
      <c r="CUG91" s="3"/>
      <c r="CUH91" s="3"/>
      <c r="CUI91" s="3"/>
      <c r="CUJ91" s="5"/>
      <c r="CUK91" s="1"/>
      <c r="CUL91" s="85"/>
      <c r="CUM91" s="85"/>
      <c r="CUN91" s="109"/>
      <c r="CUO91" s="109"/>
      <c r="CUP91" s="109"/>
      <c r="CUQ91" s="463"/>
      <c r="CUR91" s="463"/>
      <c r="CUS91" s="190" t="s">
        <v>220</v>
      </c>
      <c r="CUT91" s="190"/>
      <c r="CUU91" s="3"/>
      <c r="CUV91" s="3"/>
      <c r="CUW91" s="3"/>
      <c r="CUX91" s="3"/>
      <c r="CUY91" s="3"/>
      <c r="CUZ91" s="5"/>
      <c r="CVA91" s="1"/>
      <c r="CVB91" s="85"/>
      <c r="CVC91" s="85"/>
      <c r="CVD91" s="109"/>
      <c r="CVE91" s="109"/>
      <c r="CVF91" s="109"/>
      <c r="CVG91" s="463"/>
      <c r="CVH91" s="463"/>
      <c r="CVI91" s="190" t="s">
        <v>220</v>
      </c>
      <c r="CVJ91" s="190"/>
      <c r="CVK91" s="3"/>
      <c r="CVL91" s="3"/>
      <c r="CVM91" s="3"/>
      <c r="CVN91" s="3"/>
      <c r="CVO91" s="3"/>
      <c r="CVP91" s="5"/>
      <c r="CVQ91" s="1"/>
      <c r="CVR91" s="85"/>
      <c r="CVS91" s="85"/>
      <c r="CVT91" s="109"/>
      <c r="CVU91" s="109"/>
      <c r="CVV91" s="109"/>
      <c r="CVW91" s="463"/>
      <c r="CVX91" s="463"/>
      <c r="CVY91" s="190" t="s">
        <v>220</v>
      </c>
      <c r="CVZ91" s="190"/>
      <c r="CWA91" s="3"/>
      <c r="CWB91" s="3"/>
      <c r="CWC91" s="3"/>
      <c r="CWD91" s="3"/>
      <c r="CWE91" s="3"/>
      <c r="CWF91" s="5"/>
      <c r="CWG91" s="1"/>
      <c r="CWH91" s="85"/>
      <c r="CWI91" s="85"/>
      <c r="CWJ91" s="109"/>
      <c r="CWK91" s="109"/>
      <c r="CWL91" s="109"/>
      <c r="CWM91" s="463"/>
      <c r="CWN91" s="463"/>
      <c r="CWO91" s="190" t="s">
        <v>220</v>
      </c>
      <c r="CWP91" s="190"/>
      <c r="CWQ91" s="3"/>
      <c r="CWR91" s="3"/>
      <c r="CWS91" s="3"/>
      <c r="CWT91" s="3"/>
      <c r="CWU91" s="3"/>
      <c r="CWV91" s="5"/>
      <c r="CWW91" s="1"/>
      <c r="CWX91" s="85"/>
      <c r="CWY91" s="85"/>
      <c r="CWZ91" s="109"/>
      <c r="CXA91" s="109"/>
      <c r="CXB91" s="109"/>
      <c r="CXC91" s="463"/>
      <c r="CXD91" s="463"/>
      <c r="CXE91" s="190" t="s">
        <v>220</v>
      </c>
      <c r="CXF91" s="190"/>
      <c r="CXG91" s="3"/>
      <c r="CXH91" s="3"/>
      <c r="CXI91" s="3"/>
      <c r="CXJ91" s="3"/>
      <c r="CXK91" s="3"/>
      <c r="CXL91" s="5"/>
      <c r="CXM91" s="1"/>
      <c r="CXN91" s="85"/>
      <c r="CXO91" s="85"/>
      <c r="CXP91" s="109"/>
      <c r="CXQ91" s="109"/>
      <c r="CXR91" s="109"/>
      <c r="CXS91" s="463"/>
      <c r="CXT91" s="463"/>
      <c r="CXU91" s="190" t="s">
        <v>220</v>
      </c>
      <c r="CXV91" s="190"/>
      <c r="CXW91" s="3"/>
      <c r="CXX91" s="3"/>
      <c r="CXY91" s="3"/>
      <c r="CXZ91" s="3"/>
      <c r="CYA91" s="3"/>
      <c r="CYB91" s="5"/>
      <c r="CYC91" s="1"/>
      <c r="CYD91" s="85"/>
      <c r="CYE91" s="85"/>
      <c r="CYF91" s="109"/>
      <c r="CYG91" s="109"/>
      <c r="CYH91" s="109"/>
      <c r="CYI91" s="463"/>
      <c r="CYJ91" s="463"/>
      <c r="CYK91" s="190" t="s">
        <v>220</v>
      </c>
      <c r="CYL91" s="190"/>
      <c r="CYM91" s="3"/>
      <c r="CYN91" s="3"/>
      <c r="CYO91" s="3"/>
      <c r="CYP91" s="3"/>
      <c r="CYQ91" s="3"/>
      <c r="CYR91" s="5"/>
      <c r="CYS91" s="1"/>
      <c r="CYT91" s="85"/>
      <c r="CYU91" s="85"/>
      <c r="CYV91" s="109"/>
      <c r="CYW91" s="109"/>
      <c r="CYX91" s="109"/>
      <c r="CYY91" s="463"/>
      <c r="CYZ91" s="463"/>
      <c r="CZA91" s="190" t="s">
        <v>220</v>
      </c>
      <c r="CZB91" s="190"/>
      <c r="CZC91" s="3"/>
      <c r="CZD91" s="3"/>
      <c r="CZE91" s="3"/>
      <c r="CZF91" s="3"/>
      <c r="CZG91" s="3"/>
      <c r="CZH91" s="5"/>
      <c r="CZI91" s="1"/>
      <c r="CZJ91" s="85"/>
      <c r="CZK91" s="85"/>
      <c r="CZL91" s="109"/>
      <c r="CZM91" s="109"/>
      <c r="CZN91" s="109"/>
      <c r="CZO91" s="463"/>
      <c r="CZP91" s="463"/>
      <c r="CZQ91" s="190" t="s">
        <v>220</v>
      </c>
      <c r="CZR91" s="190"/>
      <c r="CZS91" s="3"/>
      <c r="CZT91" s="3"/>
      <c r="CZU91" s="3"/>
      <c r="CZV91" s="3"/>
      <c r="CZW91" s="3"/>
      <c r="CZX91" s="5"/>
      <c r="CZY91" s="1"/>
      <c r="CZZ91" s="85"/>
      <c r="DAA91" s="85"/>
      <c r="DAB91" s="109"/>
      <c r="DAC91" s="109"/>
      <c r="DAD91" s="109"/>
      <c r="DAE91" s="463"/>
      <c r="DAF91" s="463"/>
      <c r="DAG91" s="190" t="s">
        <v>220</v>
      </c>
      <c r="DAH91" s="190"/>
      <c r="DAI91" s="3"/>
      <c r="DAJ91" s="3"/>
      <c r="DAK91" s="3"/>
      <c r="DAL91" s="3"/>
      <c r="DAM91" s="3"/>
      <c r="DAN91" s="5"/>
      <c r="DAO91" s="1"/>
      <c r="DAP91" s="85"/>
      <c r="DAQ91" s="85"/>
      <c r="DAR91" s="109"/>
      <c r="DAS91" s="109"/>
      <c r="DAT91" s="109"/>
      <c r="DAU91" s="463"/>
      <c r="DAV91" s="463"/>
      <c r="DAW91" s="190" t="s">
        <v>220</v>
      </c>
      <c r="DAX91" s="190"/>
      <c r="DAY91" s="3"/>
      <c r="DAZ91" s="3"/>
      <c r="DBA91" s="3"/>
      <c r="DBB91" s="3"/>
      <c r="DBC91" s="3"/>
      <c r="DBD91" s="5"/>
      <c r="DBE91" s="1"/>
      <c r="DBF91" s="85"/>
      <c r="DBG91" s="85"/>
      <c r="DBH91" s="109"/>
      <c r="DBI91" s="109"/>
      <c r="DBJ91" s="109"/>
      <c r="DBK91" s="463"/>
      <c r="DBL91" s="463"/>
      <c r="DBM91" s="190" t="s">
        <v>220</v>
      </c>
      <c r="DBN91" s="190"/>
      <c r="DBO91" s="3"/>
      <c r="DBP91" s="3"/>
      <c r="DBQ91" s="3"/>
      <c r="DBR91" s="3"/>
      <c r="DBS91" s="3"/>
      <c r="DBT91" s="5"/>
      <c r="DBU91" s="1"/>
      <c r="DBV91" s="85"/>
      <c r="DBW91" s="85"/>
      <c r="DBX91" s="109"/>
      <c r="DBY91" s="109"/>
      <c r="DBZ91" s="109"/>
      <c r="DCA91" s="463"/>
      <c r="DCB91" s="463"/>
      <c r="DCC91" s="190" t="s">
        <v>220</v>
      </c>
      <c r="DCD91" s="190"/>
      <c r="DCE91" s="3"/>
      <c r="DCF91" s="3"/>
      <c r="DCG91" s="3"/>
      <c r="DCH91" s="3"/>
      <c r="DCI91" s="3"/>
      <c r="DCJ91" s="5"/>
      <c r="DCK91" s="1"/>
      <c r="DCL91" s="85"/>
      <c r="DCM91" s="85"/>
      <c r="DCN91" s="109"/>
      <c r="DCO91" s="109"/>
      <c r="DCP91" s="109"/>
      <c r="DCQ91" s="463"/>
      <c r="DCR91" s="463"/>
      <c r="DCS91" s="190" t="s">
        <v>220</v>
      </c>
      <c r="DCT91" s="190"/>
      <c r="DCU91" s="3"/>
      <c r="DCV91" s="3"/>
      <c r="DCW91" s="3"/>
      <c r="DCX91" s="3"/>
      <c r="DCY91" s="3"/>
      <c r="DCZ91" s="5"/>
      <c r="DDA91" s="1"/>
      <c r="DDB91" s="85"/>
      <c r="DDC91" s="85"/>
      <c r="DDD91" s="109"/>
      <c r="DDE91" s="109"/>
      <c r="DDF91" s="109"/>
      <c r="DDG91" s="463"/>
      <c r="DDH91" s="463"/>
      <c r="DDI91" s="190" t="s">
        <v>220</v>
      </c>
      <c r="DDJ91" s="190"/>
      <c r="DDK91" s="3"/>
      <c r="DDL91" s="3"/>
      <c r="DDM91" s="3"/>
      <c r="DDN91" s="3"/>
      <c r="DDO91" s="3"/>
      <c r="DDP91" s="5"/>
      <c r="DDQ91" s="1"/>
      <c r="DDR91" s="85"/>
      <c r="DDS91" s="85"/>
      <c r="DDT91" s="109"/>
      <c r="DDU91" s="109"/>
      <c r="DDV91" s="109"/>
      <c r="DDW91" s="463"/>
      <c r="DDX91" s="463"/>
      <c r="DDY91" s="190" t="s">
        <v>220</v>
      </c>
      <c r="DDZ91" s="190"/>
      <c r="DEA91" s="3"/>
      <c r="DEB91" s="3"/>
      <c r="DEC91" s="3"/>
      <c r="DED91" s="3"/>
      <c r="DEE91" s="3"/>
      <c r="DEF91" s="5"/>
      <c r="DEG91" s="1"/>
      <c r="DEH91" s="85"/>
      <c r="DEI91" s="85"/>
      <c r="DEJ91" s="109"/>
      <c r="DEK91" s="109"/>
      <c r="DEL91" s="109"/>
      <c r="DEM91" s="463"/>
      <c r="DEN91" s="463"/>
      <c r="DEO91" s="190" t="s">
        <v>220</v>
      </c>
      <c r="DEP91" s="190"/>
      <c r="DEQ91" s="3"/>
      <c r="DER91" s="3"/>
      <c r="DES91" s="3"/>
      <c r="DET91" s="3"/>
      <c r="DEU91" s="3"/>
      <c r="DEV91" s="5"/>
      <c r="DEW91" s="1"/>
      <c r="DEX91" s="85"/>
      <c r="DEY91" s="85"/>
      <c r="DEZ91" s="109"/>
      <c r="DFA91" s="109"/>
      <c r="DFB91" s="109"/>
      <c r="DFC91" s="463"/>
      <c r="DFD91" s="463"/>
      <c r="DFE91" s="190" t="s">
        <v>220</v>
      </c>
      <c r="DFF91" s="190"/>
      <c r="DFG91" s="3"/>
      <c r="DFH91" s="3"/>
      <c r="DFI91" s="3"/>
      <c r="DFJ91" s="3"/>
      <c r="DFK91" s="3"/>
      <c r="DFL91" s="5"/>
      <c r="DFM91" s="1"/>
      <c r="DFN91" s="85"/>
      <c r="DFO91" s="85"/>
      <c r="DFP91" s="109"/>
      <c r="DFQ91" s="109"/>
      <c r="DFR91" s="109"/>
      <c r="DFS91" s="463"/>
      <c r="DFT91" s="463"/>
      <c r="DFU91" s="190" t="s">
        <v>220</v>
      </c>
      <c r="DFV91" s="190"/>
      <c r="DFW91" s="3"/>
      <c r="DFX91" s="3"/>
      <c r="DFY91" s="3"/>
      <c r="DFZ91" s="3"/>
      <c r="DGA91" s="3"/>
      <c r="DGB91" s="5"/>
      <c r="DGC91" s="1"/>
      <c r="DGD91" s="85"/>
      <c r="DGE91" s="85"/>
      <c r="DGF91" s="109"/>
      <c r="DGG91" s="109"/>
      <c r="DGH91" s="109"/>
      <c r="DGI91" s="463"/>
      <c r="DGJ91" s="463"/>
      <c r="DGK91" s="190" t="s">
        <v>220</v>
      </c>
      <c r="DGL91" s="190"/>
      <c r="DGM91" s="3"/>
      <c r="DGN91" s="3"/>
      <c r="DGO91" s="3"/>
      <c r="DGP91" s="3"/>
      <c r="DGQ91" s="3"/>
      <c r="DGR91" s="5"/>
      <c r="DGS91" s="1"/>
      <c r="DGT91" s="85"/>
      <c r="DGU91" s="85"/>
      <c r="DGV91" s="109"/>
      <c r="DGW91" s="109"/>
      <c r="DGX91" s="109"/>
      <c r="DGY91" s="463"/>
      <c r="DGZ91" s="463"/>
      <c r="DHA91" s="190" t="s">
        <v>220</v>
      </c>
      <c r="DHB91" s="190"/>
      <c r="DHC91" s="3"/>
      <c r="DHD91" s="3"/>
      <c r="DHE91" s="3"/>
      <c r="DHF91" s="3"/>
      <c r="DHG91" s="3"/>
      <c r="DHH91" s="5"/>
      <c r="DHI91" s="1"/>
      <c r="DHJ91" s="85"/>
      <c r="DHK91" s="85"/>
      <c r="DHL91" s="109"/>
      <c r="DHM91" s="109"/>
      <c r="DHN91" s="109"/>
      <c r="DHO91" s="463"/>
      <c r="DHP91" s="463"/>
      <c r="DHQ91" s="190" t="s">
        <v>220</v>
      </c>
      <c r="DHR91" s="190"/>
      <c r="DHS91" s="3"/>
      <c r="DHT91" s="3"/>
      <c r="DHU91" s="3"/>
      <c r="DHV91" s="3"/>
      <c r="DHW91" s="3"/>
      <c r="DHX91" s="5"/>
      <c r="DHY91" s="1"/>
      <c r="DHZ91" s="85"/>
      <c r="DIA91" s="85"/>
      <c r="DIB91" s="109"/>
      <c r="DIC91" s="109"/>
      <c r="DID91" s="109"/>
      <c r="DIE91" s="463"/>
      <c r="DIF91" s="463"/>
      <c r="DIG91" s="190" t="s">
        <v>220</v>
      </c>
      <c r="DIH91" s="190"/>
      <c r="DII91" s="3"/>
      <c r="DIJ91" s="3"/>
      <c r="DIK91" s="3"/>
      <c r="DIL91" s="3"/>
      <c r="DIM91" s="3"/>
      <c r="DIN91" s="5"/>
      <c r="DIO91" s="1"/>
      <c r="DIP91" s="85"/>
      <c r="DIQ91" s="85"/>
      <c r="DIR91" s="109"/>
      <c r="DIS91" s="109"/>
      <c r="DIT91" s="109"/>
      <c r="DIU91" s="463"/>
      <c r="DIV91" s="463"/>
      <c r="DIW91" s="190" t="s">
        <v>220</v>
      </c>
      <c r="DIX91" s="190"/>
      <c r="DIY91" s="3"/>
      <c r="DIZ91" s="3"/>
      <c r="DJA91" s="3"/>
      <c r="DJB91" s="3"/>
      <c r="DJC91" s="3"/>
      <c r="DJD91" s="5"/>
      <c r="DJE91" s="1"/>
      <c r="DJF91" s="85"/>
      <c r="DJG91" s="85"/>
      <c r="DJH91" s="109"/>
      <c r="DJI91" s="109"/>
      <c r="DJJ91" s="109"/>
      <c r="DJK91" s="463"/>
      <c r="DJL91" s="463"/>
      <c r="DJM91" s="190" t="s">
        <v>220</v>
      </c>
      <c r="DJN91" s="190"/>
      <c r="DJO91" s="3"/>
      <c r="DJP91" s="3"/>
      <c r="DJQ91" s="3"/>
      <c r="DJR91" s="3"/>
      <c r="DJS91" s="3"/>
      <c r="DJT91" s="5"/>
      <c r="DJU91" s="1"/>
      <c r="DJV91" s="85"/>
      <c r="DJW91" s="85"/>
      <c r="DJX91" s="109"/>
      <c r="DJY91" s="109"/>
      <c r="DJZ91" s="109"/>
      <c r="DKA91" s="463"/>
      <c r="DKB91" s="463"/>
      <c r="DKC91" s="190" t="s">
        <v>220</v>
      </c>
      <c r="DKD91" s="190"/>
      <c r="DKE91" s="3"/>
      <c r="DKF91" s="3"/>
      <c r="DKG91" s="3"/>
      <c r="DKH91" s="3"/>
      <c r="DKI91" s="3"/>
      <c r="DKJ91" s="5"/>
      <c r="DKK91" s="1"/>
      <c r="DKL91" s="85"/>
      <c r="DKM91" s="85"/>
      <c r="DKN91" s="109"/>
      <c r="DKO91" s="109"/>
      <c r="DKP91" s="109"/>
      <c r="DKQ91" s="463"/>
      <c r="DKR91" s="463"/>
      <c r="DKS91" s="190" t="s">
        <v>220</v>
      </c>
      <c r="DKT91" s="190"/>
      <c r="DKU91" s="3"/>
      <c r="DKV91" s="3"/>
      <c r="DKW91" s="3"/>
      <c r="DKX91" s="3"/>
      <c r="DKY91" s="3"/>
      <c r="DKZ91" s="5"/>
      <c r="DLA91" s="1"/>
      <c r="DLB91" s="85"/>
      <c r="DLC91" s="85"/>
      <c r="DLD91" s="109"/>
      <c r="DLE91" s="109"/>
      <c r="DLF91" s="109"/>
      <c r="DLG91" s="463"/>
      <c r="DLH91" s="463"/>
      <c r="DLI91" s="190" t="s">
        <v>220</v>
      </c>
      <c r="DLJ91" s="190"/>
      <c r="DLK91" s="3"/>
      <c r="DLL91" s="3"/>
      <c r="DLM91" s="3"/>
      <c r="DLN91" s="3"/>
      <c r="DLO91" s="3"/>
      <c r="DLP91" s="5"/>
      <c r="DLQ91" s="1"/>
      <c r="DLR91" s="85"/>
      <c r="DLS91" s="85"/>
      <c r="DLT91" s="109"/>
      <c r="DLU91" s="109"/>
      <c r="DLV91" s="109"/>
      <c r="DLW91" s="463"/>
      <c r="DLX91" s="463"/>
      <c r="DLY91" s="190" t="s">
        <v>220</v>
      </c>
      <c r="DLZ91" s="190"/>
      <c r="DMA91" s="3"/>
      <c r="DMB91" s="3"/>
      <c r="DMC91" s="3"/>
      <c r="DMD91" s="3"/>
      <c r="DME91" s="3"/>
      <c r="DMF91" s="5"/>
      <c r="DMG91" s="1"/>
      <c r="DMH91" s="85"/>
      <c r="DMI91" s="85"/>
      <c r="DMJ91" s="109"/>
      <c r="DMK91" s="109"/>
      <c r="DML91" s="109"/>
      <c r="DMM91" s="463"/>
      <c r="DMN91" s="463"/>
      <c r="DMO91" s="190" t="s">
        <v>220</v>
      </c>
      <c r="DMP91" s="190"/>
      <c r="DMQ91" s="3"/>
      <c r="DMR91" s="3"/>
      <c r="DMS91" s="3"/>
      <c r="DMT91" s="3"/>
      <c r="DMU91" s="3"/>
      <c r="DMV91" s="5"/>
      <c r="DMW91" s="1"/>
      <c r="DMX91" s="85"/>
      <c r="DMY91" s="85"/>
      <c r="DMZ91" s="109"/>
      <c r="DNA91" s="109"/>
      <c r="DNB91" s="109"/>
      <c r="DNC91" s="463"/>
      <c r="DND91" s="463"/>
      <c r="DNE91" s="190" t="s">
        <v>220</v>
      </c>
      <c r="DNF91" s="190"/>
      <c r="DNG91" s="3"/>
      <c r="DNH91" s="3"/>
      <c r="DNI91" s="3"/>
      <c r="DNJ91" s="3"/>
      <c r="DNK91" s="3"/>
      <c r="DNL91" s="5"/>
      <c r="DNM91" s="1"/>
      <c r="DNN91" s="85"/>
      <c r="DNO91" s="85"/>
      <c r="DNP91" s="109"/>
      <c r="DNQ91" s="109"/>
      <c r="DNR91" s="109"/>
      <c r="DNS91" s="463"/>
      <c r="DNT91" s="463"/>
      <c r="DNU91" s="190" t="s">
        <v>220</v>
      </c>
      <c r="DNV91" s="190"/>
      <c r="DNW91" s="3"/>
      <c r="DNX91" s="3"/>
      <c r="DNY91" s="3"/>
      <c r="DNZ91" s="3"/>
      <c r="DOA91" s="3"/>
      <c r="DOB91" s="5"/>
      <c r="DOC91" s="1"/>
      <c r="DOD91" s="85"/>
      <c r="DOE91" s="85"/>
      <c r="DOF91" s="109"/>
      <c r="DOG91" s="109"/>
      <c r="DOH91" s="109"/>
      <c r="DOI91" s="463"/>
      <c r="DOJ91" s="463"/>
      <c r="DOK91" s="190" t="s">
        <v>220</v>
      </c>
      <c r="DOL91" s="190"/>
      <c r="DOM91" s="3"/>
      <c r="DON91" s="3"/>
      <c r="DOO91" s="3"/>
      <c r="DOP91" s="3"/>
      <c r="DOQ91" s="3"/>
      <c r="DOR91" s="5"/>
      <c r="DOS91" s="1"/>
      <c r="DOT91" s="85"/>
      <c r="DOU91" s="85"/>
      <c r="DOV91" s="109"/>
      <c r="DOW91" s="109"/>
      <c r="DOX91" s="109"/>
      <c r="DOY91" s="463"/>
      <c r="DOZ91" s="463"/>
      <c r="DPA91" s="190" t="s">
        <v>220</v>
      </c>
      <c r="DPB91" s="190"/>
      <c r="DPC91" s="3"/>
      <c r="DPD91" s="3"/>
      <c r="DPE91" s="3"/>
      <c r="DPF91" s="3"/>
      <c r="DPG91" s="3"/>
      <c r="DPH91" s="5"/>
      <c r="DPI91" s="1"/>
      <c r="DPJ91" s="85"/>
      <c r="DPK91" s="85"/>
      <c r="DPL91" s="109"/>
      <c r="DPM91" s="109"/>
      <c r="DPN91" s="109"/>
      <c r="DPO91" s="463"/>
      <c r="DPP91" s="463"/>
      <c r="DPQ91" s="190" t="s">
        <v>220</v>
      </c>
      <c r="DPR91" s="190"/>
      <c r="DPS91" s="3"/>
      <c r="DPT91" s="3"/>
      <c r="DPU91" s="3"/>
      <c r="DPV91" s="3"/>
      <c r="DPW91" s="3"/>
      <c r="DPX91" s="5"/>
      <c r="DPY91" s="1"/>
      <c r="DPZ91" s="85"/>
      <c r="DQA91" s="85"/>
      <c r="DQB91" s="109"/>
      <c r="DQC91" s="109"/>
      <c r="DQD91" s="109"/>
      <c r="DQE91" s="463"/>
      <c r="DQF91" s="463"/>
      <c r="DQG91" s="190" t="s">
        <v>220</v>
      </c>
      <c r="DQH91" s="190"/>
      <c r="DQI91" s="3"/>
      <c r="DQJ91" s="3"/>
      <c r="DQK91" s="3"/>
      <c r="DQL91" s="3"/>
      <c r="DQM91" s="3"/>
      <c r="DQN91" s="5"/>
      <c r="DQO91" s="1"/>
      <c r="DQP91" s="85"/>
      <c r="DQQ91" s="85"/>
      <c r="DQR91" s="109"/>
      <c r="DQS91" s="109"/>
      <c r="DQT91" s="109"/>
      <c r="DQU91" s="463"/>
      <c r="DQV91" s="463"/>
      <c r="DQW91" s="190" t="s">
        <v>220</v>
      </c>
      <c r="DQX91" s="190"/>
      <c r="DQY91" s="3"/>
      <c r="DQZ91" s="3"/>
      <c r="DRA91" s="3"/>
      <c r="DRB91" s="3"/>
      <c r="DRC91" s="3"/>
      <c r="DRD91" s="5"/>
      <c r="DRE91" s="1"/>
      <c r="DRF91" s="85"/>
      <c r="DRG91" s="85"/>
      <c r="DRH91" s="109"/>
      <c r="DRI91" s="109"/>
      <c r="DRJ91" s="109"/>
      <c r="DRK91" s="463"/>
      <c r="DRL91" s="463"/>
      <c r="DRM91" s="190" t="s">
        <v>220</v>
      </c>
      <c r="DRN91" s="190"/>
      <c r="DRO91" s="3"/>
      <c r="DRP91" s="3"/>
      <c r="DRQ91" s="3"/>
      <c r="DRR91" s="3"/>
      <c r="DRS91" s="3"/>
      <c r="DRT91" s="5"/>
      <c r="DRU91" s="1"/>
      <c r="DRV91" s="85"/>
      <c r="DRW91" s="85"/>
      <c r="DRX91" s="109"/>
      <c r="DRY91" s="109"/>
      <c r="DRZ91" s="109"/>
      <c r="DSA91" s="463"/>
      <c r="DSB91" s="463"/>
      <c r="DSC91" s="190" t="s">
        <v>220</v>
      </c>
      <c r="DSD91" s="190"/>
      <c r="DSE91" s="3"/>
      <c r="DSF91" s="3"/>
      <c r="DSG91" s="3"/>
      <c r="DSH91" s="3"/>
      <c r="DSI91" s="3"/>
      <c r="DSJ91" s="5"/>
      <c r="DSK91" s="1"/>
      <c r="DSL91" s="85"/>
      <c r="DSM91" s="85"/>
      <c r="DSN91" s="109"/>
      <c r="DSO91" s="109"/>
      <c r="DSP91" s="109"/>
      <c r="DSQ91" s="463"/>
      <c r="DSR91" s="463"/>
      <c r="DSS91" s="190" t="s">
        <v>220</v>
      </c>
      <c r="DST91" s="190"/>
      <c r="DSU91" s="3"/>
      <c r="DSV91" s="3"/>
      <c r="DSW91" s="3"/>
      <c r="DSX91" s="3"/>
      <c r="DSY91" s="3"/>
      <c r="DSZ91" s="5"/>
      <c r="DTA91" s="1"/>
      <c r="DTB91" s="85"/>
      <c r="DTC91" s="85"/>
      <c r="DTD91" s="109"/>
      <c r="DTE91" s="109"/>
      <c r="DTF91" s="109"/>
      <c r="DTG91" s="463"/>
      <c r="DTH91" s="463"/>
      <c r="DTI91" s="190" t="s">
        <v>220</v>
      </c>
      <c r="DTJ91" s="190"/>
      <c r="DTK91" s="3"/>
      <c r="DTL91" s="3"/>
      <c r="DTM91" s="3"/>
      <c r="DTN91" s="3"/>
      <c r="DTO91" s="3"/>
      <c r="DTP91" s="5"/>
      <c r="DTQ91" s="1"/>
      <c r="DTR91" s="85"/>
      <c r="DTS91" s="85"/>
      <c r="DTT91" s="109"/>
      <c r="DTU91" s="109"/>
      <c r="DTV91" s="109"/>
      <c r="DTW91" s="463"/>
      <c r="DTX91" s="463"/>
      <c r="DTY91" s="190" t="s">
        <v>220</v>
      </c>
      <c r="DTZ91" s="190"/>
      <c r="DUA91" s="3"/>
      <c r="DUB91" s="3"/>
      <c r="DUC91" s="3"/>
      <c r="DUD91" s="3"/>
      <c r="DUE91" s="3"/>
      <c r="DUF91" s="5"/>
      <c r="DUG91" s="1"/>
      <c r="DUH91" s="85"/>
      <c r="DUI91" s="85"/>
      <c r="DUJ91" s="109"/>
      <c r="DUK91" s="109"/>
      <c r="DUL91" s="109"/>
      <c r="DUM91" s="463"/>
      <c r="DUN91" s="463"/>
      <c r="DUO91" s="190" t="s">
        <v>220</v>
      </c>
      <c r="DUP91" s="190"/>
      <c r="DUQ91" s="3"/>
      <c r="DUR91" s="3"/>
      <c r="DUS91" s="3"/>
      <c r="DUT91" s="3"/>
      <c r="DUU91" s="3"/>
      <c r="DUV91" s="5"/>
      <c r="DUW91" s="1"/>
      <c r="DUX91" s="85"/>
      <c r="DUY91" s="85"/>
      <c r="DUZ91" s="109"/>
      <c r="DVA91" s="109"/>
      <c r="DVB91" s="109"/>
      <c r="DVC91" s="463"/>
      <c r="DVD91" s="463"/>
      <c r="DVE91" s="190" t="s">
        <v>220</v>
      </c>
      <c r="DVF91" s="190"/>
      <c r="DVG91" s="3"/>
      <c r="DVH91" s="3"/>
      <c r="DVI91" s="3"/>
      <c r="DVJ91" s="3"/>
      <c r="DVK91" s="3"/>
      <c r="DVL91" s="5"/>
      <c r="DVM91" s="1"/>
      <c r="DVN91" s="85"/>
      <c r="DVO91" s="85"/>
      <c r="DVP91" s="109"/>
      <c r="DVQ91" s="109"/>
      <c r="DVR91" s="109"/>
      <c r="DVS91" s="463"/>
      <c r="DVT91" s="463"/>
      <c r="DVU91" s="190" t="s">
        <v>220</v>
      </c>
      <c r="DVV91" s="190"/>
      <c r="DVW91" s="3"/>
      <c r="DVX91" s="3"/>
      <c r="DVY91" s="3"/>
      <c r="DVZ91" s="3"/>
      <c r="DWA91" s="3"/>
      <c r="DWB91" s="5"/>
      <c r="DWC91" s="1"/>
      <c r="DWD91" s="85"/>
      <c r="DWE91" s="85"/>
      <c r="DWF91" s="109"/>
      <c r="DWG91" s="109"/>
      <c r="DWH91" s="109"/>
      <c r="DWI91" s="463"/>
      <c r="DWJ91" s="463"/>
      <c r="DWK91" s="190" t="s">
        <v>220</v>
      </c>
      <c r="DWL91" s="190"/>
      <c r="DWM91" s="3"/>
      <c r="DWN91" s="3"/>
      <c r="DWO91" s="3"/>
      <c r="DWP91" s="3"/>
      <c r="DWQ91" s="3"/>
      <c r="DWR91" s="5"/>
      <c r="DWS91" s="1"/>
      <c r="DWT91" s="85"/>
      <c r="DWU91" s="85"/>
      <c r="DWV91" s="109"/>
      <c r="DWW91" s="109"/>
      <c r="DWX91" s="109"/>
      <c r="DWY91" s="463"/>
      <c r="DWZ91" s="463"/>
      <c r="DXA91" s="190" t="s">
        <v>220</v>
      </c>
      <c r="DXB91" s="190"/>
      <c r="DXC91" s="3"/>
      <c r="DXD91" s="3"/>
      <c r="DXE91" s="3"/>
      <c r="DXF91" s="3"/>
      <c r="DXG91" s="3"/>
      <c r="DXH91" s="5"/>
      <c r="DXI91" s="1"/>
      <c r="DXJ91" s="85"/>
      <c r="DXK91" s="85"/>
      <c r="DXL91" s="109"/>
      <c r="DXM91" s="109"/>
      <c r="DXN91" s="109"/>
      <c r="DXO91" s="463"/>
      <c r="DXP91" s="463"/>
      <c r="DXQ91" s="190" t="s">
        <v>220</v>
      </c>
      <c r="DXR91" s="190"/>
      <c r="DXS91" s="3"/>
      <c r="DXT91" s="3"/>
      <c r="DXU91" s="3"/>
      <c r="DXV91" s="3"/>
      <c r="DXW91" s="3"/>
      <c r="DXX91" s="5"/>
      <c r="DXY91" s="1"/>
      <c r="DXZ91" s="85"/>
      <c r="DYA91" s="85"/>
      <c r="DYB91" s="109"/>
      <c r="DYC91" s="109"/>
      <c r="DYD91" s="109"/>
      <c r="DYE91" s="463"/>
      <c r="DYF91" s="463"/>
      <c r="DYG91" s="190" t="s">
        <v>220</v>
      </c>
      <c r="DYH91" s="190"/>
      <c r="DYI91" s="3"/>
      <c r="DYJ91" s="3"/>
      <c r="DYK91" s="3"/>
      <c r="DYL91" s="3"/>
      <c r="DYM91" s="3"/>
      <c r="DYN91" s="5"/>
      <c r="DYO91" s="1"/>
      <c r="DYP91" s="85"/>
      <c r="DYQ91" s="85"/>
      <c r="DYR91" s="109"/>
      <c r="DYS91" s="109"/>
      <c r="DYT91" s="109"/>
      <c r="DYU91" s="463"/>
      <c r="DYV91" s="463"/>
      <c r="DYW91" s="190" t="s">
        <v>220</v>
      </c>
      <c r="DYX91" s="190"/>
      <c r="DYY91" s="3"/>
      <c r="DYZ91" s="3"/>
      <c r="DZA91" s="3"/>
      <c r="DZB91" s="3"/>
      <c r="DZC91" s="3"/>
      <c r="DZD91" s="5"/>
      <c r="DZE91" s="1"/>
      <c r="DZF91" s="85"/>
      <c r="DZG91" s="85"/>
      <c r="DZH91" s="109"/>
      <c r="DZI91" s="109"/>
      <c r="DZJ91" s="109"/>
      <c r="DZK91" s="463"/>
      <c r="DZL91" s="463"/>
      <c r="DZM91" s="190" t="s">
        <v>220</v>
      </c>
      <c r="DZN91" s="190"/>
      <c r="DZO91" s="3"/>
      <c r="DZP91" s="3"/>
      <c r="DZQ91" s="3"/>
      <c r="DZR91" s="3"/>
      <c r="DZS91" s="3"/>
      <c r="DZT91" s="5"/>
      <c r="DZU91" s="1"/>
      <c r="DZV91" s="85"/>
      <c r="DZW91" s="85"/>
      <c r="DZX91" s="109"/>
      <c r="DZY91" s="109"/>
      <c r="DZZ91" s="109"/>
      <c r="EAA91" s="463"/>
      <c r="EAB91" s="463"/>
      <c r="EAC91" s="190" t="s">
        <v>220</v>
      </c>
      <c r="EAD91" s="190"/>
      <c r="EAE91" s="3"/>
      <c r="EAF91" s="3"/>
      <c r="EAG91" s="3"/>
      <c r="EAH91" s="3"/>
      <c r="EAI91" s="3"/>
      <c r="EAJ91" s="5"/>
      <c r="EAK91" s="1"/>
      <c r="EAL91" s="85"/>
      <c r="EAM91" s="85"/>
      <c r="EAN91" s="109"/>
      <c r="EAO91" s="109"/>
      <c r="EAP91" s="109"/>
      <c r="EAQ91" s="463"/>
      <c r="EAR91" s="463"/>
      <c r="EAS91" s="190" t="s">
        <v>220</v>
      </c>
      <c r="EAT91" s="190"/>
      <c r="EAU91" s="3"/>
      <c r="EAV91" s="3"/>
      <c r="EAW91" s="3"/>
      <c r="EAX91" s="3"/>
      <c r="EAY91" s="3"/>
      <c r="EAZ91" s="5"/>
      <c r="EBA91" s="1"/>
      <c r="EBB91" s="85"/>
      <c r="EBC91" s="85"/>
      <c r="EBD91" s="109"/>
      <c r="EBE91" s="109"/>
      <c r="EBF91" s="109"/>
      <c r="EBG91" s="463"/>
      <c r="EBH91" s="463"/>
      <c r="EBI91" s="190" t="s">
        <v>220</v>
      </c>
      <c r="EBJ91" s="190"/>
      <c r="EBK91" s="3"/>
      <c r="EBL91" s="3"/>
      <c r="EBM91" s="3"/>
      <c r="EBN91" s="3"/>
      <c r="EBO91" s="3"/>
      <c r="EBP91" s="5"/>
      <c r="EBQ91" s="1"/>
      <c r="EBR91" s="85"/>
      <c r="EBS91" s="85"/>
      <c r="EBT91" s="109"/>
      <c r="EBU91" s="109"/>
      <c r="EBV91" s="109"/>
      <c r="EBW91" s="463"/>
      <c r="EBX91" s="463"/>
      <c r="EBY91" s="190" t="s">
        <v>220</v>
      </c>
      <c r="EBZ91" s="190"/>
      <c r="ECA91" s="3"/>
      <c r="ECB91" s="3"/>
      <c r="ECC91" s="3"/>
      <c r="ECD91" s="3"/>
      <c r="ECE91" s="3"/>
      <c r="ECF91" s="5"/>
      <c r="ECG91" s="1"/>
      <c r="ECH91" s="85"/>
      <c r="ECI91" s="85"/>
      <c r="ECJ91" s="109"/>
      <c r="ECK91" s="109"/>
      <c r="ECL91" s="109"/>
      <c r="ECM91" s="463"/>
      <c r="ECN91" s="463"/>
      <c r="ECO91" s="190" t="s">
        <v>220</v>
      </c>
      <c r="ECP91" s="190"/>
      <c r="ECQ91" s="3"/>
      <c r="ECR91" s="3"/>
      <c r="ECS91" s="3"/>
      <c r="ECT91" s="3"/>
      <c r="ECU91" s="3"/>
      <c r="ECV91" s="5"/>
      <c r="ECW91" s="1"/>
      <c r="ECX91" s="85"/>
      <c r="ECY91" s="85"/>
      <c r="ECZ91" s="109"/>
      <c r="EDA91" s="109"/>
      <c r="EDB91" s="109"/>
      <c r="EDC91" s="463"/>
      <c r="EDD91" s="463"/>
      <c r="EDE91" s="190" t="s">
        <v>220</v>
      </c>
      <c r="EDF91" s="190"/>
      <c r="EDG91" s="3"/>
      <c r="EDH91" s="3"/>
      <c r="EDI91" s="3"/>
      <c r="EDJ91" s="3"/>
      <c r="EDK91" s="3"/>
      <c r="EDL91" s="5"/>
      <c r="EDM91" s="1"/>
      <c r="EDN91" s="85"/>
      <c r="EDO91" s="85"/>
      <c r="EDP91" s="109"/>
      <c r="EDQ91" s="109"/>
      <c r="EDR91" s="109"/>
      <c r="EDS91" s="463"/>
      <c r="EDT91" s="463"/>
      <c r="EDU91" s="190" t="s">
        <v>220</v>
      </c>
      <c r="EDV91" s="190"/>
      <c r="EDW91" s="3"/>
      <c r="EDX91" s="3"/>
      <c r="EDY91" s="3"/>
      <c r="EDZ91" s="3"/>
      <c r="EEA91" s="3"/>
      <c r="EEB91" s="5"/>
      <c r="EEC91" s="1"/>
      <c r="EED91" s="85"/>
      <c r="EEE91" s="85"/>
      <c r="EEF91" s="109"/>
      <c r="EEG91" s="109"/>
      <c r="EEH91" s="109"/>
      <c r="EEI91" s="463"/>
      <c r="EEJ91" s="463"/>
      <c r="EEK91" s="190" t="s">
        <v>220</v>
      </c>
      <c r="EEL91" s="190"/>
      <c r="EEM91" s="3"/>
      <c r="EEN91" s="3"/>
      <c r="EEO91" s="3"/>
      <c r="EEP91" s="3"/>
      <c r="EEQ91" s="3"/>
      <c r="EER91" s="5"/>
      <c r="EES91" s="1"/>
      <c r="EET91" s="85"/>
      <c r="EEU91" s="85"/>
      <c r="EEV91" s="109"/>
      <c r="EEW91" s="109"/>
      <c r="EEX91" s="109"/>
      <c r="EEY91" s="463"/>
      <c r="EEZ91" s="463"/>
      <c r="EFA91" s="190" t="s">
        <v>220</v>
      </c>
      <c r="EFB91" s="190"/>
      <c r="EFC91" s="3"/>
      <c r="EFD91" s="3"/>
      <c r="EFE91" s="3"/>
      <c r="EFF91" s="3"/>
      <c r="EFG91" s="3"/>
      <c r="EFH91" s="5"/>
      <c r="EFI91" s="1"/>
      <c r="EFJ91" s="85"/>
      <c r="EFK91" s="85"/>
      <c r="EFL91" s="109"/>
      <c r="EFM91" s="109"/>
      <c r="EFN91" s="109"/>
      <c r="EFO91" s="463"/>
      <c r="EFP91" s="463"/>
      <c r="EFQ91" s="190" t="s">
        <v>220</v>
      </c>
      <c r="EFR91" s="190"/>
      <c r="EFS91" s="3"/>
      <c r="EFT91" s="3"/>
      <c r="EFU91" s="3"/>
      <c r="EFV91" s="3"/>
      <c r="EFW91" s="3"/>
      <c r="EFX91" s="5"/>
      <c r="EFY91" s="1"/>
      <c r="EFZ91" s="85"/>
      <c r="EGA91" s="85"/>
      <c r="EGB91" s="109"/>
      <c r="EGC91" s="109"/>
      <c r="EGD91" s="109"/>
      <c r="EGE91" s="463"/>
      <c r="EGF91" s="463"/>
      <c r="EGG91" s="190" t="s">
        <v>220</v>
      </c>
      <c r="EGH91" s="190"/>
      <c r="EGI91" s="3"/>
      <c r="EGJ91" s="3"/>
      <c r="EGK91" s="3"/>
      <c r="EGL91" s="3"/>
      <c r="EGM91" s="3"/>
      <c r="EGN91" s="5"/>
      <c r="EGO91" s="1"/>
      <c r="EGP91" s="85"/>
      <c r="EGQ91" s="85"/>
      <c r="EGR91" s="109"/>
      <c r="EGS91" s="109"/>
      <c r="EGT91" s="109"/>
      <c r="EGU91" s="463"/>
      <c r="EGV91" s="463"/>
      <c r="EGW91" s="190" t="s">
        <v>220</v>
      </c>
      <c r="EGX91" s="190"/>
      <c r="EGY91" s="3"/>
      <c r="EGZ91" s="3"/>
      <c r="EHA91" s="3"/>
      <c r="EHB91" s="3"/>
      <c r="EHC91" s="3"/>
      <c r="EHD91" s="5"/>
      <c r="EHE91" s="1"/>
      <c r="EHF91" s="85"/>
      <c r="EHG91" s="85"/>
      <c r="EHH91" s="109"/>
      <c r="EHI91" s="109"/>
      <c r="EHJ91" s="109"/>
      <c r="EHK91" s="463"/>
      <c r="EHL91" s="463"/>
      <c r="EHM91" s="190" t="s">
        <v>220</v>
      </c>
      <c r="EHN91" s="190"/>
      <c r="EHO91" s="3"/>
      <c r="EHP91" s="3"/>
      <c r="EHQ91" s="3"/>
      <c r="EHR91" s="3"/>
      <c r="EHS91" s="3"/>
      <c r="EHT91" s="5"/>
      <c r="EHU91" s="1"/>
      <c r="EHV91" s="85"/>
      <c r="EHW91" s="85"/>
      <c r="EHX91" s="109"/>
      <c r="EHY91" s="109"/>
      <c r="EHZ91" s="109"/>
      <c r="EIA91" s="463"/>
      <c r="EIB91" s="463"/>
      <c r="EIC91" s="190" t="s">
        <v>220</v>
      </c>
      <c r="EID91" s="190"/>
      <c r="EIE91" s="3"/>
      <c r="EIF91" s="3"/>
      <c r="EIG91" s="3"/>
      <c r="EIH91" s="3"/>
      <c r="EII91" s="3"/>
      <c r="EIJ91" s="5"/>
      <c r="EIK91" s="1"/>
      <c r="EIL91" s="85"/>
      <c r="EIM91" s="85"/>
      <c r="EIN91" s="109"/>
      <c r="EIO91" s="109"/>
      <c r="EIP91" s="109"/>
      <c r="EIQ91" s="463"/>
      <c r="EIR91" s="463"/>
      <c r="EIS91" s="190" t="s">
        <v>220</v>
      </c>
      <c r="EIT91" s="190"/>
      <c r="EIU91" s="3"/>
      <c r="EIV91" s="3"/>
      <c r="EIW91" s="3"/>
      <c r="EIX91" s="3"/>
      <c r="EIY91" s="3"/>
      <c r="EIZ91" s="5"/>
      <c r="EJA91" s="1"/>
      <c r="EJB91" s="85"/>
      <c r="EJC91" s="85"/>
      <c r="EJD91" s="109"/>
      <c r="EJE91" s="109"/>
      <c r="EJF91" s="109"/>
      <c r="EJG91" s="463"/>
      <c r="EJH91" s="463"/>
      <c r="EJI91" s="190" t="s">
        <v>220</v>
      </c>
      <c r="EJJ91" s="190"/>
      <c r="EJK91" s="3"/>
      <c r="EJL91" s="3"/>
      <c r="EJM91" s="3"/>
      <c r="EJN91" s="3"/>
      <c r="EJO91" s="3"/>
      <c r="EJP91" s="5"/>
      <c r="EJQ91" s="1"/>
      <c r="EJR91" s="85"/>
      <c r="EJS91" s="85"/>
      <c r="EJT91" s="109"/>
      <c r="EJU91" s="109"/>
      <c r="EJV91" s="109"/>
      <c r="EJW91" s="463"/>
      <c r="EJX91" s="463"/>
      <c r="EJY91" s="190" t="s">
        <v>220</v>
      </c>
      <c r="EJZ91" s="190"/>
      <c r="EKA91" s="3"/>
      <c r="EKB91" s="3"/>
      <c r="EKC91" s="3"/>
      <c r="EKD91" s="3"/>
      <c r="EKE91" s="3"/>
      <c r="EKF91" s="5"/>
      <c r="EKG91" s="1"/>
      <c r="EKH91" s="85"/>
      <c r="EKI91" s="85"/>
      <c r="EKJ91" s="109"/>
      <c r="EKK91" s="109"/>
      <c r="EKL91" s="109"/>
      <c r="EKM91" s="463"/>
      <c r="EKN91" s="463"/>
      <c r="EKO91" s="190" t="s">
        <v>220</v>
      </c>
      <c r="EKP91" s="190"/>
      <c r="EKQ91" s="3"/>
      <c r="EKR91" s="3"/>
      <c r="EKS91" s="3"/>
      <c r="EKT91" s="3"/>
      <c r="EKU91" s="3"/>
      <c r="EKV91" s="5"/>
      <c r="EKW91" s="1"/>
      <c r="EKX91" s="85"/>
      <c r="EKY91" s="85"/>
      <c r="EKZ91" s="109"/>
      <c r="ELA91" s="109"/>
      <c r="ELB91" s="109"/>
      <c r="ELC91" s="463"/>
      <c r="ELD91" s="463"/>
      <c r="ELE91" s="190" t="s">
        <v>220</v>
      </c>
      <c r="ELF91" s="190"/>
      <c r="ELG91" s="3"/>
      <c r="ELH91" s="3"/>
      <c r="ELI91" s="3"/>
      <c r="ELJ91" s="3"/>
      <c r="ELK91" s="3"/>
      <c r="ELL91" s="5"/>
      <c r="ELM91" s="1"/>
      <c r="ELN91" s="85"/>
      <c r="ELO91" s="85"/>
      <c r="ELP91" s="109"/>
      <c r="ELQ91" s="109"/>
      <c r="ELR91" s="109"/>
      <c r="ELS91" s="463"/>
      <c r="ELT91" s="463"/>
      <c r="ELU91" s="190" t="s">
        <v>220</v>
      </c>
      <c r="ELV91" s="190"/>
      <c r="ELW91" s="3"/>
      <c r="ELX91" s="3"/>
      <c r="ELY91" s="3"/>
      <c r="ELZ91" s="3"/>
      <c r="EMA91" s="3"/>
      <c r="EMB91" s="5"/>
      <c r="EMC91" s="1"/>
      <c r="EMD91" s="85"/>
      <c r="EME91" s="85"/>
      <c r="EMF91" s="109"/>
      <c r="EMG91" s="109"/>
      <c r="EMH91" s="109"/>
      <c r="EMI91" s="463"/>
      <c r="EMJ91" s="463"/>
      <c r="EMK91" s="190" t="s">
        <v>220</v>
      </c>
      <c r="EML91" s="190"/>
      <c r="EMM91" s="3"/>
      <c r="EMN91" s="3"/>
      <c r="EMO91" s="3"/>
      <c r="EMP91" s="3"/>
      <c r="EMQ91" s="3"/>
      <c r="EMR91" s="5"/>
      <c r="EMS91" s="1"/>
      <c r="EMT91" s="85"/>
      <c r="EMU91" s="85"/>
      <c r="EMV91" s="109"/>
      <c r="EMW91" s="109"/>
      <c r="EMX91" s="109"/>
      <c r="EMY91" s="463"/>
      <c r="EMZ91" s="463"/>
      <c r="ENA91" s="190" t="s">
        <v>220</v>
      </c>
      <c r="ENB91" s="190"/>
      <c r="ENC91" s="3"/>
      <c r="END91" s="3"/>
      <c r="ENE91" s="3"/>
      <c r="ENF91" s="3"/>
      <c r="ENG91" s="3"/>
      <c r="ENH91" s="5"/>
      <c r="ENI91" s="1"/>
      <c r="ENJ91" s="85"/>
      <c r="ENK91" s="85"/>
      <c r="ENL91" s="109"/>
      <c r="ENM91" s="109"/>
      <c r="ENN91" s="109"/>
      <c r="ENO91" s="463"/>
      <c r="ENP91" s="463"/>
      <c r="ENQ91" s="190" t="s">
        <v>220</v>
      </c>
      <c r="ENR91" s="190"/>
      <c r="ENS91" s="3"/>
      <c r="ENT91" s="3"/>
      <c r="ENU91" s="3"/>
      <c r="ENV91" s="3"/>
      <c r="ENW91" s="3"/>
      <c r="ENX91" s="5"/>
      <c r="ENY91" s="1"/>
      <c r="ENZ91" s="85"/>
      <c r="EOA91" s="85"/>
      <c r="EOB91" s="109"/>
      <c r="EOC91" s="109"/>
      <c r="EOD91" s="109"/>
      <c r="EOE91" s="463"/>
      <c r="EOF91" s="463"/>
      <c r="EOG91" s="190" t="s">
        <v>220</v>
      </c>
      <c r="EOH91" s="190"/>
      <c r="EOI91" s="3"/>
      <c r="EOJ91" s="3"/>
      <c r="EOK91" s="3"/>
      <c r="EOL91" s="3"/>
      <c r="EOM91" s="3"/>
      <c r="EON91" s="5"/>
      <c r="EOO91" s="1"/>
      <c r="EOP91" s="85"/>
      <c r="EOQ91" s="85"/>
      <c r="EOR91" s="109"/>
      <c r="EOS91" s="109"/>
      <c r="EOT91" s="109"/>
      <c r="EOU91" s="463"/>
      <c r="EOV91" s="463"/>
      <c r="EOW91" s="190" t="s">
        <v>220</v>
      </c>
      <c r="EOX91" s="190"/>
      <c r="EOY91" s="3"/>
      <c r="EOZ91" s="3"/>
      <c r="EPA91" s="3"/>
      <c r="EPB91" s="3"/>
      <c r="EPC91" s="3"/>
      <c r="EPD91" s="5"/>
      <c r="EPE91" s="1"/>
      <c r="EPF91" s="85"/>
      <c r="EPG91" s="85"/>
      <c r="EPH91" s="109"/>
      <c r="EPI91" s="109"/>
      <c r="EPJ91" s="109"/>
      <c r="EPK91" s="463"/>
      <c r="EPL91" s="463"/>
      <c r="EPM91" s="190" t="s">
        <v>220</v>
      </c>
      <c r="EPN91" s="190"/>
      <c r="EPO91" s="3"/>
      <c r="EPP91" s="3"/>
      <c r="EPQ91" s="3"/>
      <c r="EPR91" s="3"/>
      <c r="EPS91" s="3"/>
      <c r="EPT91" s="5"/>
      <c r="EPU91" s="1"/>
      <c r="EPV91" s="85"/>
      <c r="EPW91" s="85"/>
      <c r="EPX91" s="109"/>
      <c r="EPY91" s="109"/>
      <c r="EPZ91" s="109"/>
      <c r="EQA91" s="463"/>
      <c r="EQB91" s="463"/>
      <c r="EQC91" s="190" t="s">
        <v>220</v>
      </c>
      <c r="EQD91" s="190"/>
      <c r="EQE91" s="3"/>
      <c r="EQF91" s="3"/>
      <c r="EQG91" s="3"/>
      <c r="EQH91" s="3"/>
      <c r="EQI91" s="3"/>
      <c r="EQJ91" s="5"/>
      <c r="EQK91" s="1"/>
      <c r="EQL91" s="85"/>
      <c r="EQM91" s="85"/>
      <c r="EQN91" s="109"/>
      <c r="EQO91" s="109"/>
      <c r="EQP91" s="109"/>
      <c r="EQQ91" s="463"/>
      <c r="EQR91" s="463"/>
      <c r="EQS91" s="190" t="s">
        <v>220</v>
      </c>
      <c r="EQT91" s="190"/>
      <c r="EQU91" s="3"/>
      <c r="EQV91" s="3"/>
      <c r="EQW91" s="3"/>
      <c r="EQX91" s="3"/>
      <c r="EQY91" s="3"/>
      <c r="EQZ91" s="5"/>
      <c r="ERA91" s="1"/>
      <c r="ERB91" s="85"/>
      <c r="ERC91" s="85"/>
      <c r="ERD91" s="109"/>
      <c r="ERE91" s="109"/>
      <c r="ERF91" s="109"/>
      <c r="ERG91" s="463"/>
      <c r="ERH91" s="463"/>
      <c r="ERI91" s="190" t="s">
        <v>220</v>
      </c>
      <c r="ERJ91" s="190"/>
      <c r="ERK91" s="3"/>
      <c r="ERL91" s="3"/>
      <c r="ERM91" s="3"/>
      <c r="ERN91" s="3"/>
      <c r="ERO91" s="3"/>
      <c r="ERP91" s="5"/>
      <c r="ERQ91" s="1"/>
      <c r="ERR91" s="85"/>
      <c r="ERS91" s="85"/>
      <c r="ERT91" s="109"/>
      <c r="ERU91" s="109"/>
      <c r="ERV91" s="109"/>
      <c r="ERW91" s="463"/>
      <c r="ERX91" s="463"/>
      <c r="ERY91" s="190" t="s">
        <v>220</v>
      </c>
      <c r="ERZ91" s="190"/>
      <c r="ESA91" s="3"/>
      <c r="ESB91" s="3"/>
      <c r="ESC91" s="3"/>
      <c r="ESD91" s="3"/>
      <c r="ESE91" s="3"/>
      <c r="ESF91" s="5"/>
      <c r="ESG91" s="1"/>
      <c r="ESH91" s="85"/>
      <c r="ESI91" s="85"/>
      <c r="ESJ91" s="109"/>
      <c r="ESK91" s="109"/>
      <c r="ESL91" s="109"/>
      <c r="ESM91" s="463"/>
      <c r="ESN91" s="463"/>
      <c r="ESO91" s="190" t="s">
        <v>220</v>
      </c>
      <c r="ESP91" s="190"/>
      <c r="ESQ91" s="3"/>
      <c r="ESR91" s="3"/>
      <c r="ESS91" s="3"/>
      <c r="EST91" s="3"/>
      <c r="ESU91" s="3"/>
      <c r="ESV91" s="5"/>
      <c r="ESW91" s="1"/>
      <c r="ESX91" s="85"/>
      <c r="ESY91" s="85"/>
      <c r="ESZ91" s="109"/>
      <c r="ETA91" s="109"/>
      <c r="ETB91" s="109"/>
      <c r="ETC91" s="463"/>
      <c r="ETD91" s="463"/>
      <c r="ETE91" s="190" t="s">
        <v>220</v>
      </c>
      <c r="ETF91" s="190"/>
      <c r="ETG91" s="3"/>
      <c r="ETH91" s="3"/>
      <c r="ETI91" s="3"/>
      <c r="ETJ91" s="3"/>
      <c r="ETK91" s="3"/>
      <c r="ETL91" s="5"/>
      <c r="ETM91" s="1"/>
      <c r="ETN91" s="85"/>
      <c r="ETO91" s="85"/>
      <c r="ETP91" s="109"/>
      <c r="ETQ91" s="109"/>
      <c r="ETR91" s="109"/>
      <c r="ETS91" s="463"/>
      <c r="ETT91" s="463"/>
      <c r="ETU91" s="190" t="s">
        <v>220</v>
      </c>
      <c r="ETV91" s="190"/>
      <c r="ETW91" s="3"/>
      <c r="ETX91" s="3"/>
      <c r="ETY91" s="3"/>
      <c r="ETZ91" s="3"/>
      <c r="EUA91" s="3"/>
      <c r="EUB91" s="5"/>
      <c r="EUC91" s="1"/>
      <c r="EUD91" s="85"/>
      <c r="EUE91" s="85"/>
      <c r="EUF91" s="109"/>
      <c r="EUG91" s="109"/>
      <c r="EUH91" s="109"/>
      <c r="EUI91" s="463"/>
      <c r="EUJ91" s="463"/>
      <c r="EUK91" s="190" t="s">
        <v>220</v>
      </c>
      <c r="EUL91" s="190"/>
      <c r="EUM91" s="3"/>
      <c r="EUN91" s="3"/>
      <c r="EUO91" s="3"/>
      <c r="EUP91" s="3"/>
      <c r="EUQ91" s="3"/>
      <c r="EUR91" s="5"/>
      <c r="EUS91" s="1"/>
      <c r="EUT91" s="85"/>
      <c r="EUU91" s="85"/>
      <c r="EUV91" s="109"/>
      <c r="EUW91" s="109"/>
      <c r="EUX91" s="109"/>
      <c r="EUY91" s="463"/>
      <c r="EUZ91" s="463"/>
      <c r="EVA91" s="190" t="s">
        <v>220</v>
      </c>
      <c r="EVB91" s="190"/>
      <c r="EVC91" s="3"/>
      <c r="EVD91" s="3"/>
      <c r="EVE91" s="3"/>
      <c r="EVF91" s="3"/>
      <c r="EVG91" s="3"/>
      <c r="EVH91" s="5"/>
      <c r="EVI91" s="1"/>
      <c r="EVJ91" s="85"/>
      <c r="EVK91" s="85"/>
      <c r="EVL91" s="109"/>
      <c r="EVM91" s="109"/>
      <c r="EVN91" s="109"/>
      <c r="EVO91" s="463"/>
      <c r="EVP91" s="463"/>
      <c r="EVQ91" s="190" t="s">
        <v>220</v>
      </c>
      <c r="EVR91" s="190"/>
      <c r="EVS91" s="3"/>
      <c r="EVT91" s="3"/>
      <c r="EVU91" s="3"/>
      <c r="EVV91" s="3"/>
      <c r="EVW91" s="3"/>
      <c r="EVX91" s="5"/>
      <c r="EVY91" s="1"/>
      <c r="EVZ91" s="85"/>
      <c r="EWA91" s="85"/>
      <c r="EWB91" s="109"/>
      <c r="EWC91" s="109"/>
      <c r="EWD91" s="109"/>
      <c r="EWE91" s="463"/>
      <c r="EWF91" s="463"/>
      <c r="EWG91" s="190" t="s">
        <v>220</v>
      </c>
      <c r="EWH91" s="190"/>
      <c r="EWI91" s="3"/>
      <c r="EWJ91" s="3"/>
      <c r="EWK91" s="3"/>
      <c r="EWL91" s="3"/>
      <c r="EWM91" s="3"/>
      <c r="EWN91" s="5"/>
      <c r="EWO91" s="1"/>
      <c r="EWP91" s="85"/>
      <c r="EWQ91" s="85"/>
      <c r="EWR91" s="109"/>
      <c r="EWS91" s="109"/>
      <c r="EWT91" s="109"/>
      <c r="EWU91" s="463"/>
      <c r="EWV91" s="463"/>
      <c r="EWW91" s="190" t="s">
        <v>220</v>
      </c>
      <c r="EWX91" s="190"/>
      <c r="EWY91" s="3"/>
      <c r="EWZ91" s="3"/>
      <c r="EXA91" s="3"/>
      <c r="EXB91" s="3"/>
      <c r="EXC91" s="3"/>
      <c r="EXD91" s="5"/>
      <c r="EXE91" s="1"/>
      <c r="EXF91" s="85"/>
      <c r="EXG91" s="85"/>
      <c r="EXH91" s="109"/>
      <c r="EXI91" s="109"/>
      <c r="EXJ91" s="109"/>
      <c r="EXK91" s="463"/>
      <c r="EXL91" s="463"/>
      <c r="EXM91" s="190" t="s">
        <v>220</v>
      </c>
      <c r="EXN91" s="190"/>
      <c r="EXO91" s="3"/>
      <c r="EXP91" s="3"/>
      <c r="EXQ91" s="3"/>
      <c r="EXR91" s="3"/>
      <c r="EXS91" s="3"/>
      <c r="EXT91" s="5"/>
      <c r="EXU91" s="1"/>
      <c r="EXV91" s="85"/>
      <c r="EXW91" s="85"/>
      <c r="EXX91" s="109"/>
      <c r="EXY91" s="109"/>
      <c r="EXZ91" s="109"/>
      <c r="EYA91" s="463"/>
      <c r="EYB91" s="463"/>
      <c r="EYC91" s="190" t="s">
        <v>220</v>
      </c>
      <c r="EYD91" s="190"/>
      <c r="EYE91" s="3"/>
      <c r="EYF91" s="3"/>
      <c r="EYG91" s="3"/>
      <c r="EYH91" s="3"/>
      <c r="EYI91" s="3"/>
      <c r="EYJ91" s="5"/>
      <c r="EYK91" s="1"/>
      <c r="EYL91" s="85"/>
      <c r="EYM91" s="85"/>
      <c r="EYN91" s="109"/>
      <c r="EYO91" s="109"/>
      <c r="EYP91" s="109"/>
      <c r="EYQ91" s="463"/>
      <c r="EYR91" s="463"/>
      <c r="EYS91" s="190" t="s">
        <v>220</v>
      </c>
      <c r="EYT91" s="190"/>
      <c r="EYU91" s="3"/>
      <c r="EYV91" s="3"/>
      <c r="EYW91" s="3"/>
      <c r="EYX91" s="3"/>
      <c r="EYY91" s="3"/>
      <c r="EYZ91" s="5"/>
      <c r="EZA91" s="1"/>
      <c r="EZB91" s="85"/>
      <c r="EZC91" s="85"/>
      <c r="EZD91" s="109"/>
      <c r="EZE91" s="109"/>
      <c r="EZF91" s="109"/>
      <c r="EZG91" s="463"/>
      <c r="EZH91" s="463"/>
      <c r="EZI91" s="190" t="s">
        <v>220</v>
      </c>
      <c r="EZJ91" s="190"/>
      <c r="EZK91" s="3"/>
      <c r="EZL91" s="3"/>
      <c r="EZM91" s="3"/>
      <c r="EZN91" s="3"/>
      <c r="EZO91" s="3"/>
      <c r="EZP91" s="5"/>
      <c r="EZQ91" s="1"/>
      <c r="EZR91" s="85"/>
      <c r="EZS91" s="85"/>
      <c r="EZT91" s="109"/>
      <c r="EZU91" s="109"/>
      <c r="EZV91" s="109"/>
      <c r="EZW91" s="463"/>
      <c r="EZX91" s="463"/>
      <c r="EZY91" s="190" t="s">
        <v>220</v>
      </c>
      <c r="EZZ91" s="190"/>
      <c r="FAA91" s="3"/>
      <c r="FAB91" s="3"/>
      <c r="FAC91" s="3"/>
      <c r="FAD91" s="3"/>
      <c r="FAE91" s="3"/>
      <c r="FAF91" s="5"/>
      <c r="FAG91" s="1"/>
      <c r="FAH91" s="85"/>
      <c r="FAI91" s="85"/>
      <c r="FAJ91" s="109"/>
      <c r="FAK91" s="109"/>
      <c r="FAL91" s="109"/>
      <c r="FAM91" s="463"/>
      <c r="FAN91" s="463"/>
      <c r="FAO91" s="190" t="s">
        <v>220</v>
      </c>
      <c r="FAP91" s="190"/>
      <c r="FAQ91" s="3"/>
      <c r="FAR91" s="3"/>
      <c r="FAS91" s="3"/>
      <c r="FAT91" s="3"/>
      <c r="FAU91" s="3"/>
      <c r="FAV91" s="5"/>
      <c r="FAW91" s="1"/>
      <c r="FAX91" s="85"/>
      <c r="FAY91" s="85"/>
      <c r="FAZ91" s="109"/>
      <c r="FBA91" s="109"/>
      <c r="FBB91" s="109"/>
      <c r="FBC91" s="463"/>
      <c r="FBD91" s="463"/>
      <c r="FBE91" s="190" t="s">
        <v>220</v>
      </c>
      <c r="FBF91" s="190"/>
      <c r="FBG91" s="3"/>
      <c r="FBH91" s="3"/>
      <c r="FBI91" s="3"/>
      <c r="FBJ91" s="3"/>
      <c r="FBK91" s="3"/>
      <c r="FBL91" s="5"/>
      <c r="FBM91" s="1"/>
      <c r="FBN91" s="85"/>
      <c r="FBO91" s="85"/>
      <c r="FBP91" s="109"/>
      <c r="FBQ91" s="109"/>
      <c r="FBR91" s="109"/>
      <c r="FBS91" s="463"/>
      <c r="FBT91" s="463"/>
      <c r="FBU91" s="190" t="s">
        <v>220</v>
      </c>
      <c r="FBV91" s="190"/>
      <c r="FBW91" s="3"/>
      <c r="FBX91" s="3"/>
      <c r="FBY91" s="3"/>
      <c r="FBZ91" s="3"/>
      <c r="FCA91" s="3"/>
      <c r="FCB91" s="5"/>
      <c r="FCC91" s="1"/>
      <c r="FCD91" s="85"/>
      <c r="FCE91" s="85"/>
      <c r="FCF91" s="109"/>
      <c r="FCG91" s="109"/>
      <c r="FCH91" s="109"/>
      <c r="FCI91" s="463"/>
      <c r="FCJ91" s="463"/>
      <c r="FCK91" s="190" t="s">
        <v>220</v>
      </c>
      <c r="FCL91" s="190"/>
      <c r="FCM91" s="3"/>
      <c r="FCN91" s="3"/>
      <c r="FCO91" s="3"/>
      <c r="FCP91" s="3"/>
      <c r="FCQ91" s="3"/>
      <c r="FCR91" s="5"/>
      <c r="FCS91" s="1"/>
      <c r="FCT91" s="85"/>
      <c r="FCU91" s="85"/>
      <c r="FCV91" s="109"/>
      <c r="FCW91" s="109"/>
      <c r="FCX91" s="109"/>
      <c r="FCY91" s="463"/>
      <c r="FCZ91" s="463"/>
      <c r="FDA91" s="190" t="s">
        <v>220</v>
      </c>
      <c r="FDB91" s="190"/>
      <c r="FDC91" s="3"/>
      <c r="FDD91" s="3"/>
      <c r="FDE91" s="3"/>
      <c r="FDF91" s="3"/>
      <c r="FDG91" s="3"/>
      <c r="FDH91" s="5"/>
      <c r="FDI91" s="1"/>
      <c r="FDJ91" s="85"/>
      <c r="FDK91" s="85"/>
      <c r="FDL91" s="109"/>
      <c r="FDM91" s="109"/>
      <c r="FDN91" s="109"/>
      <c r="FDO91" s="463"/>
      <c r="FDP91" s="463"/>
      <c r="FDQ91" s="190" t="s">
        <v>220</v>
      </c>
      <c r="FDR91" s="190"/>
      <c r="FDS91" s="3"/>
      <c r="FDT91" s="3"/>
      <c r="FDU91" s="3"/>
      <c r="FDV91" s="3"/>
      <c r="FDW91" s="3"/>
      <c r="FDX91" s="5"/>
      <c r="FDY91" s="1"/>
      <c r="FDZ91" s="85"/>
      <c r="FEA91" s="85"/>
      <c r="FEB91" s="109"/>
      <c r="FEC91" s="109"/>
      <c r="FED91" s="109"/>
      <c r="FEE91" s="463"/>
      <c r="FEF91" s="463"/>
      <c r="FEG91" s="190" t="s">
        <v>220</v>
      </c>
      <c r="FEH91" s="190"/>
      <c r="FEI91" s="3"/>
      <c r="FEJ91" s="3"/>
      <c r="FEK91" s="3"/>
      <c r="FEL91" s="3"/>
      <c r="FEM91" s="3"/>
      <c r="FEN91" s="5"/>
      <c r="FEO91" s="1"/>
      <c r="FEP91" s="85"/>
      <c r="FEQ91" s="85"/>
      <c r="FER91" s="109"/>
      <c r="FES91" s="109"/>
      <c r="FET91" s="109"/>
      <c r="FEU91" s="463"/>
      <c r="FEV91" s="463"/>
      <c r="FEW91" s="190" t="s">
        <v>220</v>
      </c>
      <c r="FEX91" s="190"/>
      <c r="FEY91" s="3"/>
      <c r="FEZ91" s="3"/>
      <c r="FFA91" s="3"/>
      <c r="FFB91" s="3"/>
      <c r="FFC91" s="3"/>
      <c r="FFD91" s="5"/>
      <c r="FFE91" s="1"/>
      <c r="FFF91" s="85"/>
      <c r="FFG91" s="85"/>
      <c r="FFH91" s="109"/>
      <c r="FFI91" s="109"/>
      <c r="FFJ91" s="109"/>
      <c r="FFK91" s="463"/>
      <c r="FFL91" s="463"/>
      <c r="FFM91" s="190" t="s">
        <v>220</v>
      </c>
      <c r="FFN91" s="190"/>
      <c r="FFO91" s="3"/>
      <c r="FFP91" s="3"/>
      <c r="FFQ91" s="3"/>
      <c r="FFR91" s="3"/>
      <c r="FFS91" s="3"/>
      <c r="FFT91" s="5"/>
      <c r="FFU91" s="1"/>
      <c r="FFV91" s="85"/>
      <c r="FFW91" s="85"/>
      <c r="FFX91" s="109"/>
      <c r="FFY91" s="109"/>
      <c r="FFZ91" s="109"/>
      <c r="FGA91" s="463"/>
      <c r="FGB91" s="463"/>
      <c r="FGC91" s="190" t="s">
        <v>220</v>
      </c>
      <c r="FGD91" s="190"/>
      <c r="FGE91" s="3"/>
      <c r="FGF91" s="3"/>
      <c r="FGG91" s="3"/>
      <c r="FGH91" s="3"/>
      <c r="FGI91" s="3"/>
      <c r="FGJ91" s="5"/>
      <c r="FGK91" s="1"/>
      <c r="FGL91" s="85"/>
      <c r="FGM91" s="85"/>
      <c r="FGN91" s="109"/>
      <c r="FGO91" s="109"/>
      <c r="FGP91" s="109"/>
      <c r="FGQ91" s="463"/>
      <c r="FGR91" s="463"/>
      <c r="FGS91" s="190" t="s">
        <v>220</v>
      </c>
      <c r="FGT91" s="190"/>
      <c r="FGU91" s="3"/>
      <c r="FGV91" s="3"/>
      <c r="FGW91" s="3"/>
      <c r="FGX91" s="3"/>
      <c r="FGY91" s="3"/>
      <c r="FGZ91" s="5"/>
      <c r="FHA91" s="1"/>
      <c r="FHB91" s="85"/>
      <c r="FHC91" s="85"/>
      <c r="FHD91" s="109"/>
      <c r="FHE91" s="109"/>
      <c r="FHF91" s="109"/>
      <c r="FHG91" s="463"/>
      <c r="FHH91" s="463"/>
      <c r="FHI91" s="190" t="s">
        <v>220</v>
      </c>
      <c r="FHJ91" s="190"/>
      <c r="FHK91" s="3"/>
      <c r="FHL91" s="3"/>
      <c r="FHM91" s="3"/>
      <c r="FHN91" s="3"/>
      <c r="FHO91" s="3"/>
      <c r="FHP91" s="5"/>
      <c r="FHQ91" s="1"/>
      <c r="FHR91" s="85"/>
      <c r="FHS91" s="85"/>
      <c r="FHT91" s="109"/>
      <c r="FHU91" s="109"/>
      <c r="FHV91" s="109"/>
      <c r="FHW91" s="463"/>
      <c r="FHX91" s="463"/>
      <c r="FHY91" s="190" t="s">
        <v>220</v>
      </c>
      <c r="FHZ91" s="190"/>
      <c r="FIA91" s="3"/>
      <c r="FIB91" s="3"/>
      <c r="FIC91" s="3"/>
      <c r="FID91" s="3"/>
      <c r="FIE91" s="3"/>
      <c r="FIF91" s="5"/>
      <c r="FIG91" s="1"/>
      <c r="FIH91" s="85"/>
      <c r="FII91" s="85"/>
      <c r="FIJ91" s="109"/>
      <c r="FIK91" s="109"/>
      <c r="FIL91" s="109"/>
      <c r="FIM91" s="463"/>
      <c r="FIN91" s="463"/>
      <c r="FIO91" s="190" t="s">
        <v>220</v>
      </c>
      <c r="FIP91" s="190"/>
      <c r="FIQ91" s="3"/>
      <c r="FIR91" s="3"/>
      <c r="FIS91" s="3"/>
      <c r="FIT91" s="3"/>
      <c r="FIU91" s="3"/>
      <c r="FIV91" s="5"/>
      <c r="FIW91" s="1"/>
      <c r="FIX91" s="85"/>
      <c r="FIY91" s="85"/>
      <c r="FIZ91" s="109"/>
      <c r="FJA91" s="109"/>
      <c r="FJB91" s="109"/>
      <c r="FJC91" s="463"/>
      <c r="FJD91" s="463"/>
      <c r="FJE91" s="190" t="s">
        <v>220</v>
      </c>
      <c r="FJF91" s="190"/>
      <c r="FJG91" s="3"/>
      <c r="FJH91" s="3"/>
      <c r="FJI91" s="3"/>
      <c r="FJJ91" s="3"/>
      <c r="FJK91" s="3"/>
      <c r="FJL91" s="5"/>
      <c r="FJM91" s="1"/>
      <c r="FJN91" s="85"/>
      <c r="FJO91" s="85"/>
      <c r="FJP91" s="109"/>
      <c r="FJQ91" s="109"/>
      <c r="FJR91" s="109"/>
      <c r="FJS91" s="463"/>
      <c r="FJT91" s="463"/>
      <c r="FJU91" s="190" t="s">
        <v>220</v>
      </c>
      <c r="FJV91" s="190"/>
      <c r="FJW91" s="3"/>
      <c r="FJX91" s="3"/>
      <c r="FJY91" s="3"/>
      <c r="FJZ91" s="3"/>
      <c r="FKA91" s="3"/>
      <c r="FKB91" s="5"/>
      <c r="FKC91" s="1"/>
      <c r="FKD91" s="85"/>
      <c r="FKE91" s="85"/>
      <c r="FKF91" s="109"/>
      <c r="FKG91" s="109"/>
      <c r="FKH91" s="109"/>
      <c r="FKI91" s="463"/>
      <c r="FKJ91" s="463"/>
      <c r="FKK91" s="190" t="s">
        <v>220</v>
      </c>
      <c r="FKL91" s="190"/>
      <c r="FKM91" s="3"/>
      <c r="FKN91" s="3"/>
      <c r="FKO91" s="3"/>
      <c r="FKP91" s="3"/>
      <c r="FKQ91" s="3"/>
      <c r="FKR91" s="5"/>
      <c r="FKS91" s="1"/>
      <c r="FKT91" s="85"/>
      <c r="FKU91" s="85"/>
      <c r="FKV91" s="109"/>
      <c r="FKW91" s="109"/>
      <c r="FKX91" s="109"/>
      <c r="FKY91" s="463"/>
      <c r="FKZ91" s="463"/>
      <c r="FLA91" s="190" t="s">
        <v>220</v>
      </c>
      <c r="FLB91" s="190"/>
      <c r="FLC91" s="3"/>
      <c r="FLD91" s="3"/>
      <c r="FLE91" s="3"/>
      <c r="FLF91" s="3"/>
      <c r="FLG91" s="3"/>
      <c r="FLH91" s="5"/>
      <c r="FLI91" s="1"/>
      <c r="FLJ91" s="85"/>
      <c r="FLK91" s="85"/>
      <c r="FLL91" s="109"/>
      <c r="FLM91" s="109"/>
      <c r="FLN91" s="109"/>
      <c r="FLO91" s="463"/>
      <c r="FLP91" s="463"/>
      <c r="FLQ91" s="190" t="s">
        <v>220</v>
      </c>
      <c r="FLR91" s="190"/>
      <c r="FLS91" s="3"/>
      <c r="FLT91" s="3"/>
      <c r="FLU91" s="3"/>
      <c r="FLV91" s="3"/>
      <c r="FLW91" s="3"/>
      <c r="FLX91" s="5"/>
      <c r="FLY91" s="1"/>
      <c r="FLZ91" s="85"/>
      <c r="FMA91" s="85"/>
      <c r="FMB91" s="109"/>
      <c r="FMC91" s="109"/>
      <c r="FMD91" s="109"/>
      <c r="FME91" s="463"/>
      <c r="FMF91" s="463"/>
      <c r="FMG91" s="190" t="s">
        <v>220</v>
      </c>
      <c r="FMH91" s="190"/>
      <c r="FMI91" s="3"/>
      <c r="FMJ91" s="3"/>
      <c r="FMK91" s="3"/>
      <c r="FML91" s="3"/>
      <c r="FMM91" s="3"/>
      <c r="FMN91" s="5"/>
      <c r="FMO91" s="1"/>
      <c r="FMP91" s="85"/>
      <c r="FMQ91" s="85"/>
      <c r="FMR91" s="109"/>
      <c r="FMS91" s="109"/>
      <c r="FMT91" s="109"/>
      <c r="FMU91" s="463"/>
      <c r="FMV91" s="463"/>
      <c r="FMW91" s="190" t="s">
        <v>220</v>
      </c>
      <c r="FMX91" s="190"/>
      <c r="FMY91" s="3"/>
      <c r="FMZ91" s="3"/>
      <c r="FNA91" s="3"/>
      <c r="FNB91" s="3"/>
      <c r="FNC91" s="3"/>
      <c r="FND91" s="5"/>
      <c r="FNE91" s="1"/>
      <c r="FNF91" s="85"/>
      <c r="FNG91" s="85"/>
      <c r="FNH91" s="109"/>
      <c r="FNI91" s="109"/>
      <c r="FNJ91" s="109"/>
      <c r="FNK91" s="463"/>
      <c r="FNL91" s="463"/>
      <c r="FNM91" s="190" t="s">
        <v>220</v>
      </c>
      <c r="FNN91" s="190"/>
      <c r="FNO91" s="3"/>
      <c r="FNP91" s="3"/>
      <c r="FNQ91" s="3"/>
      <c r="FNR91" s="3"/>
      <c r="FNS91" s="3"/>
      <c r="FNT91" s="5"/>
      <c r="FNU91" s="1"/>
      <c r="FNV91" s="85"/>
      <c r="FNW91" s="85"/>
      <c r="FNX91" s="109"/>
      <c r="FNY91" s="109"/>
      <c r="FNZ91" s="109"/>
      <c r="FOA91" s="463"/>
      <c r="FOB91" s="463"/>
      <c r="FOC91" s="190" t="s">
        <v>220</v>
      </c>
      <c r="FOD91" s="190"/>
      <c r="FOE91" s="3"/>
      <c r="FOF91" s="3"/>
      <c r="FOG91" s="3"/>
      <c r="FOH91" s="3"/>
      <c r="FOI91" s="3"/>
      <c r="FOJ91" s="5"/>
      <c r="FOK91" s="1"/>
      <c r="FOL91" s="85"/>
      <c r="FOM91" s="85"/>
      <c r="FON91" s="109"/>
      <c r="FOO91" s="109"/>
      <c r="FOP91" s="109"/>
      <c r="FOQ91" s="463"/>
      <c r="FOR91" s="463"/>
      <c r="FOS91" s="190" t="s">
        <v>220</v>
      </c>
      <c r="FOT91" s="190"/>
      <c r="FOU91" s="3"/>
      <c r="FOV91" s="3"/>
      <c r="FOW91" s="3"/>
      <c r="FOX91" s="3"/>
      <c r="FOY91" s="3"/>
      <c r="FOZ91" s="5"/>
      <c r="FPA91" s="1"/>
      <c r="FPB91" s="85"/>
      <c r="FPC91" s="85"/>
      <c r="FPD91" s="109"/>
      <c r="FPE91" s="109"/>
      <c r="FPF91" s="109"/>
      <c r="FPG91" s="463"/>
      <c r="FPH91" s="463"/>
      <c r="FPI91" s="190" t="s">
        <v>220</v>
      </c>
      <c r="FPJ91" s="190"/>
      <c r="FPK91" s="3"/>
      <c r="FPL91" s="3"/>
      <c r="FPM91" s="3"/>
      <c r="FPN91" s="3"/>
      <c r="FPO91" s="3"/>
      <c r="FPP91" s="5"/>
      <c r="FPQ91" s="1"/>
      <c r="FPR91" s="85"/>
      <c r="FPS91" s="85"/>
      <c r="FPT91" s="109"/>
      <c r="FPU91" s="109"/>
      <c r="FPV91" s="109"/>
      <c r="FPW91" s="463"/>
      <c r="FPX91" s="463"/>
      <c r="FPY91" s="190" t="s">
        <v>220</v>
      </c>
      <c r="FPZ91" s="190"/>
      <c r="FQA91" s="3"/>
      <c r="FQB91" s="3"/>
      <c r="FQC91" s="3"/>
      <c r="FQD91" s="3"/>
      <c r="FQE91" s="3"/>
      <c r="FQF91" s="5"/>
      <c r="FQG91" s="1"/>
      <c r="FQH91" s="85"/>
      <c r="FQI91" s="85"/>
      <c r="FQJ91" s="109"/>
      <c r="FQK91" s="109"/>
      <c r="FQL91" s="109"/>
      <c r="FQM91" s="463"/>
      <c r="FQN91" s="463"/>
      <c r="FQO91" s="190" t="s">
        <v>220</v>
      </c>
      <c r="FQP91" s="190"/>
      <c r="FQQ91" s="3"/>
      <c r="FQR91" s="3"/>
      <c r="FQS91" s="3"/>
      <c r="FQT91" s="3"/>
      <c r="FQU91" s="3"/>
      <c r="FQV91" s="5"/>
      <c r="FQW91" s="1"/>
      <c r="FQX91" s="85"/>
      <c r="FQY91" s="85"/>
      <c r="FQZ91" s="109"/>
      <c r="FRA91" s="109"/>
      <c r="FRB91" s="109"/>
      <c r="FRC91" s="463"/>
      <c r="FRD91" s="463"/>
      <c r="FRE91" s="190" t="s">
        <v>220</v>
      </c>
      <c r="FRF91" s="190"/>
      <c r="FRG91" s="3"/>
      <c r="FRH91" s="3"/>
      <c r="FRI91" s="3"/>
      <c r="FRJ91" s="3"/>
      <c r="FRK91" s="3"/>
      <c r="FRL91" s="5"/>
      <c r="FRM91" s="1"/>
      <c r="FRN91" s="85"/>
      <c r="FRO91" s="85"/>
      <c r="FRP91" s="109"/>
      <c r="FRQ91" s="109"/>
      <c r="FRR91" s="109"/>
      <c r="FRS91" s="463"/>
      <c r="FRT91" s="463"/>
      <c r="FRU91" s="190" t="s">
        <v>220</v>
      </c>
      <c r="FRV91" s="190"/>
      <c r="FRW91" s="3"/>
      <c r="FRX91" s="3"/>
      <c r="FRY91" s="3"/>
      <c r="FRZ91" s="3"/>
      <c r="FSA91" s="3"/>
      <c r="FSB91" s="5"/>
      <c r="FSC91" s="1"/>
      <c r="FSD91" s="85"/>
      <c r="FSE91" s="85"/>
      <c r="FSF91" s="109"/>
      <c r="FSG91" s="109"/>
      <c r="FSH91" s="109"/>
      <c r="FSI91" s="463"/>
      <c r="FSJ91" s="463"/>
      <c r="FSK91" s="190" t="s">
        <v>220</v>
      </c>
      <c r="FSL91" s="190"/>
      <c r="FSM91" s="3"/>
      <c r="FSN91" s="3"/>
      <c r="FSO91" s="3"/>
      <c r="FSP91" s="3"/>
      <c r="FSQ91" s="3"/>
      <c r="FSR91" s="5"/>
      <c r="FSS91" s="1"/>
      <c r="FST91" s="85"/>
      <c r="FSU91" s="85"/>
      <c r="FSV91" s="109"/>
      <c r="FSW91" s="109"/>
      <c r="FSX91" s="109"/>
      <c r="FSY91" s="463"/>
      <c r="FSZ91" s="463"/>
      <c r="FTA91" s="190" t="s">
        <v>220</v>
      </c>
      <c r="FTB91" s="190"/>
      <c r="FTC91" s="3"/>
      <c r="FTD91" s="3"/>
      <c r="FTE91" s="3"/>
      <c r="FTF91" s="3"/>
      <c r="FTG91" s="3"/>
      <c r="FTH91" s="5"/>
      <c r="FTI91" s="1"/>
      <c r="FTJ91" s="85"/>
      <c r="FTK91" s="85"/>
      <c r="FTL91" s="109"/>
      <c r="FTM91" s="109"/>
      <c r="FTN91" s="109"/>
      <c r="FTO91" s="463"/>
      <c r="FTP91" s="463"/>
      <c r="FTQ91" s="190" t="s">
        <v>220</v>
      </c>
      <c r="FTR91" s="190"/>
      <c r="FTS91" s="3"/>
      <c r="FTT91" s="3"/>
      <c r="FTU91" s="3"/>
      <c r="FTV91" s="3"/>
      <c r="FTW91" s="3"/>
      <c r="FTX91" s="5"/>
      <c r="FTY91" s="1"/>
      <c r="FTZ91" s="85"/>
      <c r="FUA91" s="85"/>
      <c r="FUB91" s="109"/>
      <c r="FUC91" s="109"/>
      <c r="FUD91" s="109"/>
      <c r="FUE91" s="463"/>
      <c r="FUF91" s="463"/>
      <c r="FUG91" s="190" t="s">
        <v>220</v>
      </c>
      <c r="FUH91" s="190"/>
      <c r="FUI91" s="3"/>
      <c r="FUJ91" s="3"/>
      <c r="FUK91" s="3"/>
      <c r="FUL91" s="3"/>
      <c r="FUM91" s="3"/>
      <c r="FUN91" s="5"/>
      <c r="FUO91" s="1"/>
      <c r="FUP91" s="85"/>
      <c r="FUQ91" s="85"/>
      <c r="FUR91" s="109"/>
      <c r="FUS91" s="109"/>
      <c r="FUT91" s="109"/>
      <c r="FUU91" s="463"/>
      <c r="FUV91" s="463"/>
      <c r="FUW91" s="190" t="s">
        <v>220</v>
      </c>
      <c r="FUX91" s="190"/>
      <c r="FUY91" s="3"/>
      <c r="FUZ91" s="3"/>
      <c r="FVA91" s="3"/>
      <c r="FVB91" s="3"/>
      <c r="FVC91" s="3"/>
      <c r="FVD91" s="5"/>
      <c r="FVE91" s="1"/>
      <c r="FVF91" s="85"/>
      <c r="FVG91" s="85"/>
      <c r="FVH91" s="109"/>
      <c r="FVI91" s="109"/>
      <c r="FVJ91" s="109"/>
      <c r="FVK91" s="463"/>
      <c r="FVL91" s="463"/>
      <c r="FVM91" s="190" t="s">
        <v>220</v>
      </c>
      <c r="FVN91" s="190"/>
      <c r="FVO91" s="3"/>
      <c r="FVP91" s="3"/>
      <c r="FVQ91" s="3"/>
      <c r="FVR91" s="3"/>
      <c r="FVS91" s="3"/>
      <c r="FVT91" s="5"/>
      <c r="FVU91" s="1"/>
      <c r="FVV91" s="85"/>
      <c r="FVW91" s="85"/>
      <c r="FVX91" s="109"/>
      <c r="FVY91" s="109"/>
      <c r="FVZ91" s="109"/>
      <c r="FWA91" s="463"/>
      <c r="FWB91" s="463"/>
      <c r="FWC91" s="190" t="s">
        <v>220</v>
      </c>
      <c r="FWD91" s="190"/>
      <c r="FWE91" s="3"/>
      <c r="FWF91" s="3"/>
      <c r="FWG91" s="3"/>
      <c r="FWH91" s="3"/>
      <c r="FWI91" s="3"/>
      <c r="FWJ91" s="5"/>
      <c r="FWK91" s="1"/>
      <c r="FWL91" s="85"/>
      <c r="FWM91" s="85"/>
      <c r="FWN91" s="109"/>
      <c r="FWO91" s="109"/>
      <c r="FWP91" s="109"/>
      <c r="FWQ91" s="463"/>
      <c r="FWR91" s="463"/>
      <c r="FWS91" s="190" t="s">
        <v>220</v>
      </c>
      <c r="FWT91" s="190"/>
      <c r="FWU91" s="3"/>
      <c r="FWV91" s="3"/>
      <c r="FWW91" s="3"/>
      <c r="FWX91" s="3"/>
      <c r="FWY91" s="3"/>
      <c r="FWZ91" s="5"/>
      <c r="FXA91" s="1"/>
      <c r="FXB91" s="85"/>
      <c r="FXC91" s="85"/>
      <c r="FXD91" s="109"/>
      <c r="FXE91" s="109"/>
      <c r="FXF91" s="109"/>
      <c r="FXG91" s="463"/>
      <c r="FXH91" s="463"/>
      <c r="FXI91" s="190" t="s">
        <v>220</v>
      </c>
      <c r="FXJ91" s="190"/>
      <c r="FXK91" s="3"/>
      <c r="FXL91" s="3"/>
      <c r="FXM91" s="3"/>
      <c r="FXN91" s="3"/>
      <c r="FXO91" s="3"/>
      <c r="FXP91" s="5"/>
      <c r="FXQ91" s="1"/>
      <c r="FXR91" s="85"/>
      <c r="FXS91" s="85"/>
      <c r="FXT91" s="109"/>
      <c r="FXU91" s="109"/>
      <c r="FXV91" s="109"/>
      <c r="FXW91" s="463"/>
      <c r="FXX91" s="463"/>
      <c r="FXY91" s="190" t="s">
        <v>220</v>
      </c>
      <c r="FXZ91" s="190"/>
      <c r="FYA91" s="3"/>
      <c r="FYB91" s="3"/>
      <c r="FYC91" s="3"/>
      <c r="FYD91" s="3"/>
      <c r="FYE91" s="3"/>
      <c r="FYF91" s="5"/>
      <c r="FYG91" s="1"/>
      <c r="FYH91" s="85"/>
      <c r="FYI91" s="85"/>
      <c r="FYJ91" s="109"/>
      <c r="FYK91" s="109"/>
      <c r="FYL91" s="109"/>
      <c r="FYM91" s="463"/>
      <c r="FYN91" s="463"/>
      <c r="FYO91" s="190" t="s">
        <v>220</v>
      </c>
      <c r="FYP91" s="190"/>
      <c r="FYQ91" s="3"/>
      <c r="FYR91" s="3"/>
      <c r="FYS91" s="3"/>
      <c r="FYT91" s="3"/>
      <c r="FYU91" s="3"/>
      <c r="FYV91" s="5"/>
      <c r="FYW91" s="1"/>
      <c r="FYX91" s="85"/>
      <c r="FYY91" s="85"/>
      <c r="FYZ91" s="109"/>
      <c r="FZA91" s="109"/>
      <c r="FZB91" s="109"/>
      <c r="FZC91" s="463"/>
      <c r="FZD91" s="463"/>
      <c r="FZE91" s="190" t="s">
        <v>220</v>
      </c>
      <c r="FZF91" s="190"/>
      <c r="FZG91" s="3"/>
      <c r="FZH91" s="3"/>
      <c r="FZI91" s="3"/>
      <c r="FZJ91" s="3"/>
      <c r="FZK91" s="3"/>
      <c r="FZL91" s="5"/>
      <c r="FZM91" s="1"/>
      <c r="FZN91" s="85"/>
      <c r="FZO91" s="85"/>
      <c r="FZP91" s="109"/>
      <c r="FZQ91" s="109"/>
      <c r="FZR91" s="109"/>
      <c r="FZS91" s="463"/>
      <c r="FZT91" s="463"/>
      <c r="FZU91" s="190" t="s">
        <v>220</v>
      </c>
      <c r="FZV91" s="190"/>
      <c r="FZW91" s="3"/>
      <c r="FZX91" s="3"/>
      <c r="FZY91" s="3"/>
      <c r="FZZ91" s="3"/>
      <c r="GAA91" s="3"/>
      <c r="GAB91" s="5"/>
      <c r="GAC91" s="1"/>
      <c r="GAD91" s="85"/>
      <c r="GAE91" s="85"/>
      <c r="GAF91" s="109"/>
      <c r="GAG91" s="109"/>
      <c r="GAH91" s="109"/>
      <c r="GAI91" s="463"/>
      <c r="GAJ91" s="463"/>
      <c r="GAK91" s="190" t="s">
        <v>220</v>
      </c>
      <c r="GAL91" s="190"/>
      <c r="GAM91" s="3"/>
      <c r="GAN91" s="3"/>
      <c r="GAO91" s="3"/>
      <c r="GAP91" s="3"/>
      <c r="GAQ91" s="3"/>
      <c r="GAR91" s="5"/>
      <c r="GAS91" s="1"/>
      <c r="GAT91" s="85"/>
      <c r="GAU91" s="85"/>
      <c r="GAV91" s="109"/>
      <c r="GAW91" s="109"/>
      <c r="GAX91" s="109"/>
      <c r="GAY91" s="463"/>
      <c r="GAZ91" s="463"/>
      <c r="GBA91" s="190" t="s">
        <v>220</v>
      </c>
      <c r="GBB91" s="190"/>
      <c r="GBC91" s="3"/>
      <c r="GBD91" s="3"/>
      <c r="GBE91" s="3"/>
      <c r="GBF91" s="3"/>
      <c r="GBG91" s="3"/>
      <c r="GBH91" s="5"/>
      <c r="GBI91" s="1"/>
      <c r="GBJ91" s="85"/>
      <c r="GBK91" s="85"/>
      <c r="GBL91" s="109"/>
      <c r="GBM91" s="109"/>
      <c r="GBN91" s="109"/>
      <c r="GBO91" s="463"/>
      <c r="GBP91" s="463"/>
      <c r="GBQ91" s="190" t="s">
        <v>220</v>
      </c>
      <c r="GBR91" s="190"/>
      <c r="GBS91" s="3"/>
      <c r="GBT91" s="3"/>
      <c r="GBU91" s="3"/>
      <c r="GBV91" s="3"/>
      <c r="GBW91" s="3"/>
      <c r="GBX91" s="5"/>
      <c r="GBY91" s="1"/>
      <c r="GBZ91" s="85"/>
      <c r="GCA91" s="85"/>
      <c r="GCB91" s="109"/>
      <c r="GCC91" s="109"/>
      <c r="GCD91" s="109"/>
      <c r="GCE91" s="463"/>
      <c r="GCF91" s="463"/>
      <c r="GCG91" s="190" t="s">
        <v>220</v>
      </c>
      <c r="GCH91" s="190"/>
      <c r="GCI91" s="3"/>
      <c r="GCJ91" s="3"/>
      <c r="GCK91" s="3"/>
      <c r="GCL91" s="3"/>
      <c r="GCM91" s="3"/>
      <c r="GCN91" s="5"/>
      <c r="GCO91" s="1"/>
      <c r="GCP91" s="85"/>
      <c r="GCQ91" s="85"/>
      <c r="GCR91" s="109"/>
      <c r="GCS91" s="109"/>
      <c r="GCT91" s="109"/>
      <c r="GCU91" s="463"/>
      <c r="GCV91" s="463"/>
      <c r="GCW91" s="190" t="s">
        <v>220</v>
      </c>
      <c r="GCX91" s="190"/>
      <c r="GCY91" s="3"/>
      <c r="GCZ91" s="3"/>
      <c r="GDA91" s="3"/>
      <c r="GDB91" s="3"/>
      <c r="GDC91" s="3"/>
      <c r="GDD91" s="5"/>
      <c r="GDE91" s="1"/>
      <c r="GDF91" s="85"/>
      <c r="GDG91" s="85"/>
      <c r="GDH91" s="109"/>
      <c r="GDI91" s="109"/>
      <c r="GDJ91" s="109"/>
      <c r="GDK91" s="463"/>
      <c r="GDL91" s="463"/>
      <c r="GDM91" s="190" t="s">
        <v>220</v>
      </c>
      <c r="GDN91" s="190"/>
      <c r="GDO91" s="3"/>
      <c r="GDP91" s="3"/>
      <c r="GDQ91" s="3"/>
      <c r="GDR91" s="3"/>
      <c r="GDS91" s="3"/>
      <c r="GDT91" s="5"/>
      <c r="GDU91" s="1"/>
      <c r="GDV91" s="85"/>
      <c r="GDW91" s="85"/>
      <c r="GDX91" s="109"/>
      <c r="GDY91" s="109"/>
      <c r="GDZ91" s="109"/>
      <c r="GEA91" s="463"/>
      <c r="GEB91" s="463"/>
      <c r="GEC91" s="190" t="s">
        <v>220</v>
      </c>
      <c r="GED91" s="190"/>
      <c r="GEE91" s="3"/>
      <c r="GEF91" s="3"/>
      <c r="GEG91" s="3"/>
      <c r="GEH91" s="3"/>
      <c r="GEI91" s="3"/>
      <c r="GEJ91" s="5"/>
      <c r="GEK91" s="1"/>
      <c r="GEL91" s="85"/>
      <c r="GEM91" s="85"/>
      <c r="GEN91" s="109"/>
      <c r="GEO91" s="109"/>
      <c r="GEP91" s="109"/>
      <c r="GEQ91" s="463"/>
      <c r="GER91" s="463"/>
      <c r="GES91" s="190" t="s">
        <v>220</v>
      </c>
      <c r="GET91" s="190"/>
      <c r="GEU91" s="3"/>
      <c r="GEV91" s="3"/>
      <c r="GEW91" s="3"/>
      <c r="GEX91" s="3"/>
      <c r="GEY91" s="3"/>
      <c r="GEZ91" s="5"/>
      <c r="GFA91" s="1"/>
      <c r="GFB91" s="85"/>
      <c r="GFC91" s="85"/>
      <c r="GFD91" s="109"/>
      <c r="GFE91" s="109"/>
      <c r="GFF91" s="109"/>
      <c r="GFG91" s="463"/>
      <c r="GFH91" s="463"/>
      <c r="GFI91" s="190" t="s">
        <v>220</v>
      </c>
      <c r="GFJ91" s="190"/>
      <c r="GFK91" s="3"/>
      <c r="GFL91" s="3"/>
      <c r="GFM91" s="3"/>
      <c r="GFN91" s="3"/>
      <c r="GFO91" s="3"/>
      <c r="GFP91" s="5"/>
      <c r="GFQ91" s="1"/>
      <c r="GFR91" s="85"/>
      <c r="GFS91" s="85"/>
      <c r="GFT91" s="109"/>
      <c r="GFU91" s="109"/>
      <c r="GFV91" s="109"/>
      <c r="GFW91" s="463"/>
      <c r="GFX91" s="463"/>
      <c r="GFY91" s="190" t="s">
        <v>220</v>
      </c>
      <c r="GFZ91" s="190"/>
      <c r="GGA91" s="3"/>
      <c r="GGB91" s="3"/>
      <c r="GGC91" s="3"/>
      <c r="GGD91" s="3"/>
      <c r="GGE91" s="3"/>
      <c r="GGF91" s="5"/>
      <c r="GGG91" s="1"/>
      <c r="GGH91" s="85"/>
      <c r="GGI91" s="85"/>
      <c r="GGJ91" s="109"/>
      <c r="GGK91" s="109"/>
      <c r="GGL91" s="109"/>
      <c r="GGM91" s="463"/>
      <c r="GGN91" s="463"/>
      <c r="GGO91" s="190" t="s">
        <v>220</v>
      </c>
      <c r="GGP91" s="190"/>
      <c r="GGQ91" s="3"/>
      <c r="GGR91" s="3"/>
      <c r="GGS91" s="3"/>
      <c r="GGT91" s="3"/>
      <c r="GGU91" s="3"/>
      <c r="GGV91" s="5"/>
      <c r="GGW91" s="1"/>
      <c r="GGX91" s="85"/>
      <c r="GGY91" s="85"/>
      <c r="GGZ91" s="109"/>
      <c r="GHA91" s="109"/>
      <c r="GHB91" s="109"/>
      <c r="GHC91" s="463"/>
      <c r="GHD91" s="463"/>
      <c r="GHE91" s="190" t="s">
        <v>220</v>
      </c>
      <c r="GHF91" s="190"/>
      <c r="GHG91" s="3"/>
      <c r="GHH91" s="3"/>
      <c r="GHI91" s="3"/>
      <c r="GHJ91" s="3"/>
      <c r="GHK91" s="3"/>
      <c r="GHL91" s="5"/>
      <c r="GHM91" s="1"/>
      <c r="GHN91" s="85"/>
      <c r="GHO91" s="85"/>
      <c r="GHP91" s="109"/>
      <c r="GHQ91" s="109"/>
      <c r="GHR91" s="109"/>
      <c r="GHS91" s="463"/>
      <c r="GHT91" s="463"/>
      <c r="GHU91" s="190" t="s">
        <v>220</v>
      </c>
      <c r="GHV91" s="190"/>
      <c r="GHW91" s="3"/>
      <c r="GHX91" s="3"/>
      <c r="GHY91" s="3"/>
      <c r="GHZ91" s="3"/>
      <c r="GIA91" s="3"/>
      <c r="GIB91" s="5"/>
      <c r="GIC91" s="1"/>
      <c r="GID91" s="85"/>
      <c r="GIE91" s="85"/>
      <c r="GIF91" s="109"/>
      <c r="GIG91" s="109"/>
      <c r="GIH91" s="109"/>
      <c r="GII91" s="463"/>
      <c r="GIJ91" s="463"/>
      <c r="GIK91" s="190" t="s">
        <v>220</v>
      </c>
      <c r="GIL91" s="190"/>
      <c r="GIM91" s="3"/>
      <c r="GIN91" s="3"/>
      <c r="GIO91" s="3"/>
      <c r="GIP91" s="3"/>
      <c r="GIQ91" s="3"/>
      <c r="GIR91" s="5"/>
      <c r="GIS91" s="1"/>
      <c r="GIT91" s="85"/>
      <c r="GIU91" s="85"/>
      <c r="GIV91" s="109"/>
      <c r="GIW91" s="109"/>
      <c r="GIX91" s="109"/>
      <c r="GIY91" s="463"/>
      <c r="GIZ91" s="463"/>
      <c r="GJA91" s="190" t="s">
        <v>220</v>
      </c>
      <c r="GJB91" s="190"/>
      <c r="GJC91" s="3"/>
      <c r="GJD91" s="3"/>
      <c r="GJE91" s="3"/>
      <c r="GJF91" s="3"/>
      <c r="GJG91" s="3"/>
      <c r="GJH91" s="5"/>
      <c r="GJI91" s="1"/>
      <c r="GJJ91" s="85"/>
      <c r="GJK91" s="85"/>
      <c r="GJL91" s="109"/>
      <c r="GJM91" s="109"/>
      <c r="GJN91" s="109"/>
      <c r="GJO91" s="463"/>
      <c r="GJP91" s="463"/>
      <c r="GJQ91" s="190" t="s">
        <v>220</v>
      </c>
      <c r="GJR91" s="190"/>
      <c r="GJS91" s="3"/>
      <c r="GJT91" s="3"/>
      <c r="GJU91" s="3"/>
      <c r="GJV91" s="3"/>
      <c r="GJW91" s="3"/>
      <c r="GJX91" s="5"/>
      <c r="GJY91" s="1"/>
      <c r="GJZ91" s="85"/>
      <c r="GKA91" s="85"/>
      <c r="GKB91" s="109"/>
      <c r="GKC91" s="109"/>
      <c r="GKD91" s="109"/>
      <c r="GKE91" s="463"/>
      <c r="GKF91" s="463"/>
      <c r="GKG91" s="190" t="s">
        <v>220</v>
      </c>
      <c r="GKH91" s="190"/>
      <c r="GKI91" s="3"/>
      <c r="GKJ91" s="3"/>
      <c r="GKK91" s="3"/>
      <c r="GKL91" s="3"/>
      <c r="GKM91" s="3"/>
      <c r="GKN91" s="5"/>
      <c r="GKO91" s="1"/>
      <c r="GKP91" s="85"/>
      <c r="GKQ91" s="85"/>
      <c r="GKR91" s="109"/>
      <c r="GKS91" s="109"/>
      <c r="GKT91" s="109"/>
      <c r="GKU91" s="463"/>
      <c r="GKV91" s="463"/>
      <c r="GKW91" s="190" t="s">
        <v>220</v>
      </c>
      <c r="GKX91" s="190"/>
      <c r="GKY91" s="3"/>
      <c r="GKZ91" s="3"/>
      <c r="GLA91" s="3"/>
      <c r="GLB91" s="3"/>
      <c r="GLC91" s="3"/>
      <c r="GLD91" s="5"/>
      <c r="GLE91" s="1"/>
      <c r="GLF91" s="85"/>
      <c r="GLG91" s="85"/>
      <c r="GLH91" s="109"/>
      <c r="GLI91" s="109"/>
      <c r="GLJ91" s="109"/>
      <c r="GLK91" s="463"/>
      <c r="GLL91" s="463"/>
      <c r="GLM91" s="190" t="s">
        <v>220</v>
      </c>
      <c r="GLN91" s="190"/>
      <c r="GLO91" s="3"/>
      <c r="GLP91" s="3"/>
      <c r="GLQ91" s="3"/>
      <c r="GLR91" s="3"/>
      <c r="GLS91" s="3"/>
      <c r="GLT91" s="5"/>
      <c r="GLU91" s="1"/>
      <c r="GLV91" s="85"/>
      <c r="GLW91" s="85"/>
      <c r="GLX91" s="109"/>
      <c r="GLY91" s="109"/>
      <c r="GLZ91" s="109"/>
      <c r="GMA91" s="463"/>
      <c r="GMB91" s="463"/>
      <c r="GMC91" s="190" t="s">
        <v>220</v>
      </c>
      <c r="GMD91" s="190"/>
      <c r="GME91" s="3"/>
      <c r="GMF91" s="3"/>
      <c r="GMG91" s="3"/>
      <c r="GMH91" s="3"/>
      <c r="GMI91" s="3"/>
      <c r="GMJ91" s="5"/>
      <c r="GMK91" s="1"/>
      <c r="GML91" s="85"/>
      <c r="GMM91" s="85"/>
      <c r="GMN91" s="109"/>
      <c r="GMO91" s="109"/>
      <c r="GMP91" s="109"/>
      <c r="GMQ91" s="463"/>
      <c r="GMR91" s="463"/>
      <c r="GMS91" s="190" t="s">
        <v>220</v>
      </c>
      <c r="GMT91" s="190"/>
      <c r="GMU91" s="3"/>
      <c r="GMV91" s="3"/>
      <c r="GMW91" s="3"/>
      <c r="GMX91" s="3"/>
      <c r="GMY91" s="3"/>
      <c r="GMZ91" s="5"/>
      <c r="GNA91" s="1"/>
      <c r="GNB91" s="85"/>
      <c r="GNC91" s="85"/>
      <c r="GND91" s="109"/>
      <c r="GNE91" s="109"/>
      <c r="GNF91" s="109"/>
      <c r="GNG91" s="463"/>
      <c r="GNH91" s="463"/>
      <c r="GNI91" s="190" t="s">
        <v>220</v>
      </c>
      <c r="GNJ91" s="190"/>
      <c r="GNK91" s="3"/>
      <c r="GNL91" s="3"/>
      <c r="GNM91" s="3"/>
      <c r="GNN91" s="3"/>
      <c r="GNO91" s="3"/>
      <c r="GNP91" s="5"/>
      <c r="GNQ91" s="1"/>
      <c r="GNR91" s="85"/>
      <c r="GNS91" s="85"/>
      <c r="GNT91" s="109"/>
      <c r="GNU91" s="109"/>
      <c r="GNV91" s="109"/>
      <c r="GNW91" s="463"/>
      <c r="GNX91" s="463"/>
      <c r="GNY91" s="190" t="s">
        <v>220</v>
      </c>
      <c r="GNZ91" s="190"/>
      <c r="GOA91" s="3"/>
      <c r="GOB91" s="3"/>
      <c r="GOC91" s="3"/>
      <c r="GOD91" s="3"/>
      <c r="GOE91" s="3"/>
      <c r="GOF91" s="5"/>
      <c r="GOG91" s="1"/>
      <c r="GOH91" s="85"/>
      <c r="GOI91" s="85"/>
      <c r="GOJ91" s="109"/>
      <c r="GOK91" s="109"/>
      <c r="GOL91" s="109"/>
      <c r="GOM91" s="463"/>
      <c r="GON91" s="463"/>
      <c r="GOO91" s="190" t="s">
        <v>220</v>
      </c>
      <c r="GOP91" s="190"/>
      <c r="GOQ91" s="3"/>
      <c r="GOR91" s="3"/>
      <c r="GOS91" s="3"/>
      <c r="GOT91" s="3"/>
      <c r="GOU91" s="3"/>
      <c r="GOV91" s="5"/>
      <c r="GOW91" s="1"/>
      <c r="GOX91" s="85"/>
      <c r="GOY91" s="85"/>
      <c r="GOZ91" s="109"/>
      <c r="GPA91" s="109"/>
      <c r="GPB91" s="109"/>
      <c r="GPC91" s="463"/>
      <c r="GPD91" s="463"/>
      <c r="GPE91" s="190" t="s">
        <v>220</v>
      </c>
      <c r="GPF91" s="190"/>
      <c r="GPG91" s="3"/>
      <c r="GPH91" s="3"/>
      <c r="GPI91" s="3"/>
      <c r="GPJ91" s="3"/>
      <c r="GPK91" s="3"/>
      <c r="GPL91" s="5"/>
      <c r="GPM91" s="1"/>
      <c r="GPN91" s="85"/>
      <c r="GPO91" s="85"/>
      <c r="GPP91" s="109"/>
      <c r="GPQ91" s="109"/>
      <c r="GPR91" s="109"/>
      <c r="GPS91" s="463"/>
      <c r="GPT91" s="463"/>
      <c r="GPU91" s="190" t="s">
        <v>220</v>
      </c>
      <c r="GPV91" s="190"/>
      <c r="GPW91" s="3"/>
      <c r="GPX91" s="3"/>
      <c r="GPY91" s="3"/>
      <c r="GPZ91" s="3"/>
      <c r="GQA91" s="3"/>
      <c r="GQB91" s="5"/>
      <c r="GQC91" s="1"/>
      <c r="GQD91" s="85"/>
      <c r="GQE91" s="85"/>
      <c r="GQF91" s="109"/>
      <c r="GQG91" s="109"/>
      <c r="GQH91" s="109"/>
      <c r="GQI91" s="463"/>
      <c r="GQJ91" s="463"/>
      <c r="GQK91" s="190" t="s">
        <v>220</v>
      </c>
      <c r="GQL91" s="190"/>
      <c r="GQM91" s="3"/>
      <c r="GQN91" s="3"/>
      <c r="GQO91" s="3"/>
      <c r="GQP91" s="3"/>
      <c r="GQQ91" s="3"/>
      <c r="GQR91" s="5"/>
      <c r="GQS91" s="1"/>
      <c r="GQT91" s="85"/>
      <c r="GQU91" s="85"/>
      <c r="GQV91" s="109"/>
      <c r="GQW91" s="109"/>
      <c r="GQX91" s="109"/>
      <c r="GQY91" s="463"/>
      <c r="GQZ91" s="463"/>
      <c r="GRA91" s="190" t="s">
        <v>220</v>
      </c>
      <c r="GRB91" s="190"/>
      <c r="GRC91" s="3"/>
      <c r="GRD91" s="3"/>
      <c r="GRE91" s="3"/>
      <c r="GRF91" s="3"/>
      <c r="GRG91" s="3"/>
      <c r="GRH91" s="5"/>
      <c r="GRI91" s="1"/>
      <c r="GRJ91" s="85"/>
      <c r="GRK91" s="85"/>
      <c r="GRL91" s="109"/>
      <c r="GRM91" s="109"/>
      <c r="GRN91" s="109"/>
      <c r="GRO91" s="463"/>
      <c r="GRP91" s="463"/>
      <c r="GRQ91" s="190" t="s">
        <v>220</v>
      </c>
      <c r="GRR91" s="190"/>
      <c r="GRS91" s="3"/>
      <c r="GRT91" s="3"/>
      <c r="GRU91" s="3"/>
      <c r="GRV91" s="3"/>
      <c r="GRW91" s="3"/>
      <c r="GRX91" s="5"/>
      <c r="GRY91" s="1"/>
      <c r="GRZ91" s="85"/>
      <c r="GSA91" s="85"/>
      <c r="GSB91" s="109"/>
      <c r="GSC91" s="109"/>
      <c r="GSD91" s="109"/>
      <c r="GSE91" s="463"/>
      <c r="GSF91" s="463"/>
      <c r="GSG91" s="190" t="s">
        <v>220</v>
      </c>
      <c r="GSH91" s="190"/>
      <c r="GSI91" s="3"/>
      <c r="GSJ91" s="3"/>
      <c r="GSK91" s="3"/>
      <c r="GSL91" s="3"/>
      <c r="GSM91" s="3"/>
      <c r="GSN91" s="5"/>
      <c r="GSO91" s="1"/>
      <c r="GSP91" s="85"/>
      <c r="GSQ91" s="85"/>
      <c r="GSR91" s="109"/>
      <c r="GSS91" s="109"/>
      <c r="GST91" s="109"/>
      <c r="GSU91" s="463"/>
      <c r="GSV91" s="463"/>
      <c r="GSW91" s="190" t="s">
        <v>220</v>
      </c>
      <c r="GSX91" s="190"/>
      <c r="GSY91" s="3"/>
      <c r="GSZ91" s="3"/>
      <c r="GTA91" s="3"/>
      <c r="GTB91" s="3"/>
      <c r="GTC91" s="3"/>
      <c r="GTD91" s="5"/>
      <c r="GTE91" s="1"/>
      <c r="GTF91" s="85"/>
      <c r="GTG91" s="85"/>
      <c r="GTH91" s="109"/>
      <c r="GTI91" s="109"/>
      <c r="GTJ91" s="109"/>
      <c r="GTK91" s="463"/>
      <c r="GTL91" s="463"/>
      <c r="GTM91" s="190" t="s">
        <v>220</v>
      </c>
      <c r="GTN91" s="190"/>
      <c r="GTO91" s="3"/>
      <c r="GTP91" s="3"/>
      <c r="GTQ91" s="3"/>
      <c r="GTR91" s="3"/>
      <c r="GTS91" s="3"/>
      <c r="GTT91" s="5"/>
      <c r="GTU91" s="1"/>
      <c r="GTV91" s="85"/>
      <c r="GTW91" s="85"/>
      <c r="GTX91" s="109"/>
      <c r="GTY91" s="109"/>
      <c r="GTZ91" s="109"/>
      <c r="GUA91" s="463"/>
      <c r="GUB91" s="463"/>
      <c r="GUC91" s="190" t="s">
        <v>220</v>
      </c>
      <c r="GUD91" s="190"/>
      <c r="GUE91" s="3"/>
      <c r="GUF91" s="3"/>
      <c r="GUG91" s="3"/>
      <c r="GUH91" s="3"/>
      <c r="GUI91" s="3"/>
      <c r="GUJ91" s="5"/>
      <c r="GUK91" s="1"/>
      <c r="GUL91" s="85"/>
      <c r="GUM91" s="85"/>
      <c r="GUN91" s="109"/>
      <c r="GUO91" s="109"/>
      <c r="GUP91" s="109"/>
      <c r="GUQ91" s="463"/>
      <c r="GUR91" s="463"/>
      <c r="GUS91" s="190" t="s">
        <v>220</v>
      </c>
      <c r="GUT91" s="190"/>
      <c r="GUU91" s="3"/>
      <c r="GUV91" s="3"/>
      <c r="GUW91" s="3"/>
      <c r="GUX91" s="3"/>
      <c r="GUY91" s="3"/>
      <c r="GUZ91" s="5"/>
      <c r="GVA91" s="1"/>
      <c r="GVB91" s="85"/>
      <c r="GVC91" s="85"/>
      <c r="GVD91" s="109"/>
      <c r="GVE91" s="109"/>
      <c r="GVF91" s="109"/>
      <c r="GVG91" s="463"/>
      <c r="GVH91" s="463"/>
      <c r="GVI91" s="190" t="s">
        <v>220</v>
      </c>
      <c r="GVJ91" s="190"/>
      <c r="GVK91" s="3"/>
      <c r="GVL91" s="3"/>
      <c r="GVM91" s="3"/>
      <c r="GVN91" s="3"/>
      <c r="GVO91" s="3"/>
      <c r="GVP91" s="5"/>
      <c r="GVQ91" s="1"/>
      <c r="GVR91" s="85"/>
      <c r="GVS91" s="85"/>
      <c r="GVT91" s="109"/>
      <c r="GVU91" s="109"/>
      <c r="GVV91" s="109"/>
      <c r="GVW91" s="463"/>
      <c r="GVX91" s="463"/>
      <c r="GVY91" s="190" t="s">
        <v>220</v>
      </c>
      <c r="GVZ91" s="190"/>
      <c r="GWA91" s="3"/>
      <c r="GWB91" s="3"/>
      <c r="GWC91" s="3"/>
      <c r="GWD91" s="3"/>
      <c r="GWE91" s="3"/>
      <c r="GWF91" s="5"/>
      <c r="GWG91" s="1"/>
      <c r="GWH91" s="85"/>
      <c r="GWI91" s="85"/>
      <c r="GWJ91" s="109"/>
      <c r="GWK91" s="109"/>
      <c r="GWL91" s="109"/>
      <c r="GWM91" s="463"/>
      <c r="GWN91" s="463"/>
      <c r="GWO91" s="190" t="s">
        <v>220</v>
      </c>
      <c r="GWP91" s="190"/>
      <c r="GWQ91" s="3"/>
      <c r="GWR91" s="3"/>
      <c r="GWS91" s="3"/>
      <c r="GWT91" s="3"/>
      <c r="GWU91" s="3"/>
      <c r="GWV91" s="5"/>
      <c r="GWW91" s="1"/>
      <c r="GWX91" s="85"/>
      <c r="GWY91" s="85"/>
      <c r="GWZ91" s="109"/>
      <c r="GXA91" s="109"/>
      <c r="GXB91" s="109"/>
      <c r="GXC91" s="463"/>
      <c r="GXD91" s="463"/>
      <c r="GXE91" s="190" t="s">
        <v>220</v>
      </c>
      <c r="GXF91" s="190"/>
      <c r="GXG91" s="3"/>
      <c r="GXH91" s="3"/>
      <c r="GXI91" s="3"/>
      <c r="GXJ91" s="3"/>
      <c r="GXK91" s="3"/>
      <c r="GXL91" s="5"/>
      <c r="GXM91" s="1"/>
      <c r="GXN91" s="85"/>
      <c r="GXO91" s="85"/>
      <c r="GXP91" s="109"/>
      <c r="GXQ91" s="109"/>
      <c r="GXR91" s="109"/>
      <c r="GXS91" s="463"/>
      <c r="GXT91" s="463"/>
      <c r="GXU91" s="190" t="s">
        <v>220</v>
      </c>
      <c r="GXV91" s="190"/>
      <c r="GXW91" s="3"/>
      <c r="GXX91" s="3"/>
      <c r="GXY91" s="3"/>
      <c r="GXZ91" s="3"/>
      <c r="GYA91" s="3"/>
      <c r="GYB91" s="5"/>
      <c r="GYC91" s="1"/>
      <c r="GYD91" s="85"/>
      <c r="GYE91" s="85"/>
      <c r="GYF91" s="109"/>
      <c r="GYG91" s="109"/>
      <c r="GYH91" s="109"/>
      <c r="GYI91" s="463"/>
      <c r="GYJ91" s="463"/>
      <c r="GYK91" s="190" t="s">
        <v>220</v>
      </c>
      <c r="GYL91" s="190"/>
      <c r="GYM91" s="3"/>
      <c r="GYN91" s="3"/>
      <c r="GYO91" s="3"/>
      <c r="GYP91" s="3"/>
      <c r="GYQ91" s="3"/>
      <c r="GYR91" s="5"/>
      <c r="GYS91" s="1"/>
      <c r="GYT91" s="85"/>
      <c r="GYU91" s="85"/>
      <c r="GYV91" s="109"/>
      <c r="GYW91" s="109"/>
      <c r="GYX91" s="109"/>
      <c r="GYY91" s="463"/>
      <c r="GYZ91" s="463"/>
      <c r="GZA91" s="190" t="s">
        <v>220</v>
      </c>
      <c r="GZB91" s="190"/>
      <c r="GZC91" s="3"/>
      <c r="GZD91" s="3"/>
      <c r="GZE91" s="3"/>
      <c r="GZF91" s="3"/>
      <c r="GZG91" s="3"/>
      <c r="GZH91" s="5"/>
      <c r="GZI91" s="1"/>
      <c r="GZJ91" s="85"/>
      <c r="GZK91" s="85"/>
      <c r="GZL91" s="109"/>
      <c r="GZM91" s="109"/>
      <c r="GZN91" s="109"/>
      <c r="GZO91" s="463"/>
      <c r="GZP91" s="463"/>
      <c r="GZQ91" s="190" t="s">
        <v>220</v>
      </c>
      <c r="GZR91" s="190"/>
      <c r="GZS91" s="3"/>
      <c r="GZT91" s="3"/>
      <c r="GZU91" s="3"/>
      <c r="GZV91" s="3"/>
      <c r="GZW91" s="3"/>
      <c r="GZX91" s="5"/>
      <c r="GZY91" s="1"/>
      <c r="GZZ91" s="85"/>
      <c r="HAA91" s="85"/>
      <c r="HAB91" s="109"/>
      <c r="HAC91" s="109"/>
      <c r="HAD91" s="109"/>
      <c r="HAE91" s="463"/>
      <c r="HAF91" s="463"/>
      <c r="HAG91" s="190" t="s">
        <v>220</v>
      </c>
      <c r="HAH91" s="190"/>
      <c r="HAI91" s="3"/>
      <c r="HAJ91" s="3"/>
      <c r="HAK91" s="3"/>
      <c r="HAL91" s="3"/>
      <c r="HAM91" s="3"/>
      <c r="HAN91" s="5"/>
      <c r="HAO91" s="1"/>
      <c r="HAP91" s="85"/>
      <c r="HAQ91" s="85"/>
      <c r="HAR91" s="109"/>
      <c r="HAS91" s="109"/>
      <c r="HAT91" s="109"/>
      <c r="HAU91" s="463"/>
      <c r="HAV91" s="463"/>
      <c r="HAW91" s="190" t="s">
        <v>220</v>
      </c>
      <c r="HAX91" s="190"/>
      <c r="HAY91" s="3"/>
      <c r="HAZ91" s="3"/>
      <c r="HBA91" s="3"/>
      <c r="HBB91" s="3"/>
      <c r="HBC91" s="3"/>
      <c r="HBD91" s="5"/>
      <c r="HBE91" s="1"/>
      <c r="HBF91" s="85"/>
      <c r="HBG91" s="85"/>
      <c r="HBH91" s="109"/>
      <c r="HBI91" s="109"/>
      <c r="HBJ91" s="109"/>
      <c r="HBK91" s="463"/>
      <c r="HBL91" s="463"/>
      <c r="HBM91" s="190" t="s">
        <v>220</v>
      </c>
      <c r="HBN91" s="190"/>
      <c r="HBO91" s="3"/>
      <c r="HBP91" s="3"/>
      <c r="HBQ91" s="3"/>
      <c r="HBR91" s="3"/>
      <c r="HBS91" s="3"/>
      <c r="HBT91" s="5"/>
      <c r="HBU91" s="1"/>
      <c r="HBV91" s="85"/>
      <c r="HBW91" s="85"/>
      <c r="HBX91" s="109"/>
      <c r="HBY91" s="109"/>
      <c r="HBZ91" s="109"/>
      <c r="HCA91" s="463"/>
      <c r="HCB91" s="463"/>
      <c r="HCC91" s="190" t="s">
        <v>220</v>
      </c>
      <c r="HCD91" s="190"/>
      <c r="HCE91" s="3"/>
      <c r="HCF91" s="3"/>
      <c r="HCG91" s="3"/>
      <c r="HCH91" s="3"/>
      <c r="HCI91" s="3"/>
      <c r="HCJ91" s="5"/>
      <c r="HCK91" s="1"/>
      <c r="HCL91" s="85"/>
      <c r="HCM91" s="85"/>
      <c r="HCN91" s="109"/>
      <c r="HCO91" s="109"/>
      <c r="HCP91" s="109"/>
      <c r="HCQ91" s="463"/>
      <c r="HCR91" s="463"/>
      <c r="HCS91" s="190" t="s">
        <v>220</v>
      </c>
      <c r="HCT91" s="190"/>
      <c r="HCU91" s="3"/>
      <c r="HCV91" s="3"/>
      <c r="HCW91" s="3"/>
      <c r="HCX91" s="3"/>
      <c r="HCY91" s="3"/>
      <c r="HCZ91" s="5"/>
      <c r="HDA91" s="1"/>
      <c r="HDB91" s="85"/>
      <c r="HDC91" s="85"/>
      <c r="HDD91" s="109"/>
      <c r="HDE91" s="109"/>
      <c r="HDF91" s="109"/>
      <c r="HDG91" s="463"/>
      <c r="HDH91" s="463"/>
      <c r="HDI91" s="190" t="s">
        <v>220</v>
      </c>
      <c r="HDJ91" s="190"/>
      <c r="HDK91" s="3"/>
      <c r="HDL91" s="3"/>
      <c r="HDM91" s="3"/>
      <c r="HDN91" s="3"/>
      <c r="HDO91" s="3"/>
      <c r="HDP91" s="5"/>
      <c r="HDQ91" s="1"/>
      <c r="HDR91" s="85"/>
      <c r="HDS91" s="85"/>
      <c r="HDT91" s="109"/>
      <c r="HDU91" s="109"/>
      <c r="HDV91" s="109"/>
      <c r="HDW91" s="463"/>
      <c r="HDX91" s="463"/>
      <c r="HDY91" s="190" t="s">
        <v>220</v>
      </c>
      <c r="HDZ91" s="190"/>
      <c r="HEA91" s="3"/>
      <c r="HEB91" s="3"/>
      <c r="HEC91" s="3"/>
      <c r="HED91" s="3"/>
      <c r="HEE91" s="3"/>
      <c r="HEF91" s="5"/>
      <c r="HEG91" s="1"/>
      <c r="HEH91" s="85"/>
      <c r="HEI91" s="85"/>
      <c r="HEJ91" s="109"/>
      <c r="HEK91" s="109"/>
      <c r="HEL91" s="109"/>
      <c r="HEM91" s="463"/>
      <c r="HEN91" s="463"/>
      <c r="HEO91" s="190" t="s">
        <v>220</v>
      </c>
      <c r="HEP91" s="190"/>
      <c r="HEQ91" s="3"/>
      <c r="HER91" s="3"/>
      <c r="HES91" s="3"/>
      <c r="HET91" s="3"/>
      <c r="HEU91" s="3"/>
      <c r="HEV91" s="5"/>
      <c r="HEW91" s="1"/>
      <c r="HEX91" s="85"/>
      <c r="HEY91" s="85"/>
      <c r="HEZ91" s="109"/>
      <c r="HFA91" s="109"/>
      <c r="HFB91" s="109"/>
      <c r="HFC91" s="463"/>
      <c r="HFD91" s="463"/>
      <c r="HFE91" s="190" t="s">
        <v>220</v>
      </c>
      <c r="HFF91" s="190"/>
      <c r="HFG91" s="3"/>
      <c r="HFH91" s="3"/>
      <c r="HFI91" s="3"/>
      <c r="HFJ91" s="3"/>
      <c r="HFK91" s="3"/>
      <c r="HFL91" s="5"/>
      <c r="HFM91" s="1"/>
      <c r="HFN91" s="85"/>
      <c r="HFO91" s="85"/>
      <c r="HFP91" s="109"/>
      <c r="HFQ91" s="109"/>
      <c r="HFR91" s="109"/>
      <c r="HFS91" s="463"/>
      <c r="HFT91" s="463"/>
      <c r="HFU91" s="190" t="s">
        <v>220</v>
      </c>
      <c r="HFV91" s="190"/>
      <c r="HFW91" s="3"/>
      <c r="HFX91" s="3"/>
      <c r="HFY91" s="3"/>
      <c r="HFZ91" s="3"/>
      <c r="HGA91" s="3"/>
      <c r="HGB91" s="5"/>
      <c r="HGC91" s="1"/>
      <c r="HGD91" s="85"/>
      <c r="HGE91" s="85"/>
      <c r="HGF91" s="109"/>
      <c r="HGG91" s="109"/>
      <c r="HGH91" s="109"/>
      <c r="HGI91" s="463"/>
      <c r="HGJ91" s="463"/>
      <c r="HGK91" s="190" t="s">
        <v>220</v>
      </c>
      <c r="HGL91" s="190"/>
      <c r="HGM91" s="3"/>
      <c r="HGN91" s="3"/>
      <c r="HGO91" s="3"/>
      <c r="HGP91" s="3"/>
      <c r="HGQ91" s="3"/>
      <c r="HGR91" s="5"/>
      <c r="HGS91" s="1"/>
      <c r="HGT91" s="85"/>
      <c r="HGU91" s="85"/>
      <c r="HGV91" s="109"/>
      <c r="HGW91" s="109"/>
      <c r="HGX91" s="109"/>
      <c r="HGY91" s="463"/>
      <c r="HGZ91" s="463"/>
      <c r="HHA91" s="190" t="s">
        <v>220</v>
      </c>
      <c r="HHB91" s="190"/>
      <c r="HHC91" s="3"/>
      <c r="HHD91" s="3"/>
      <c r="HHE91" s="3"/>
      <c r="HHF91" s="3"/>
      <c r="HHG91" s="3"/>
      <c r="HHH91" s="5"/>
      <c r="HHI91" s="1"/>
      <c r="HHJ91" s="85"/>
      <c r="HHK91" s="85"/>
      <c r="HHL91" s="109"/>
      <c r="HHM91" s="109"/>
      <c r="HHN91" s="109"/>
      <c r="HHO91" s="463"/>
      <c r="HHP91" s="463"/>
      <c r="HHQ91" s="190" t="s">
        <v>220</v>
      </c>
      <c r="HHR91" s="190"/>
      <c r="HHS91" s="3"/>
      <c r="HHT91" s="3"/>
      <c r="HHU91" s="3"/>
      <c r="HHV91" s="3"/>
      <c r="HHW91" s="3"/>
      <c r="HHX91" s="5"/>
      <c r="HHY91" s="1"/>
      <c r="HHZ91" s="85"/>
      <c r="HIA91" s="85"/>
      <c r="HIB91" s="109"/>
      <c r="HIC91" s="109"/>
      <c r="HID91" s="109"/>
      <c r="HIE91" s="463"/>
      <c r="HIF91" s="463"/>
      <c r="HIG91" s="190" t="s">
        <v>220</v>
      </c>
      <c r="HIH91" s="190"/>
      <c r="HII91" s="3"/>
      <c r="HIJ91" s="3"/>
      <c r="HIK91" s="3"/>
      <c r="HIL91" s="3"/>
      <c r="HIM91" s="3"/>
      <c r="HIN91" s="5"/>
      <c r="HIO91" s="1"/>
      <c r="HIP91" s="85"/>
      <c r="HIQ91" s="85"/>
      <c r="HIR91" s="109"/>
      <c r="HIS91" s="109"/>
      <c r="HIT91" s="109"/>
      <c r="HIU91" s="463"/>
      <c r="HIV91" s="463"/>
      <c r="HIW91" s="190" t="s">
        <v>220</v>
      </c>
      <c r="HIX91" s="190"/>
      <c r="HIY91" s="3"/>
      <c r="HIZ91" s="3"/>
      <c r="HJA91" s="3"/>
      <c r="HJB91" s="3"/>
      <c r="HJC91" s="3"/>
      <c r="HJD91" s="5"/>
      <c r="HJE91" s="1"/>
      <c r="HJF91" s="85"/>
      <c r="HJG91" s="85"/>
      <c r="HJH91" s="109"/>
      <c r="HJI91" s="109"/>
      <c r="HJJ91" s="109"/>
      <c r="HJK91" s="463"/>
      <c r="HJL91" s="463"/>
      <c r="HJM91" s="190" t="s">
        <v>220</v>
      </c>
      <c r="HJN91" s="190"/>
      <c r="HJO91" s="3"/>
      <c r="HJP91" s="3"/>
      <c r="HJQ91" s="3"/>
      <c r="HJR91" s="3"/>
      <c r="HJS91" s="3"/>
      <c r="HJT91" s="5"/>
      <c r="HJU91" s="1"/>
      <c r="HJV91" s="85"/>
      <c r="HJW91" s="85"/>
      <c r="HJX91" s="109"/>
      <c r="HJY91" s="109"/>
      <c r="HJZ91" s="109"/>
      <c r="HKA91" s="463"/>
      <c r="HKB91" s="463"/>
      <c r="HKC91" s="190" t="s">
        <v>220</v>
      </c>
      <c r="HKD91" s="190"/>
      <c r="HKE91" s="3"/>
      <c r="HKF91" s="3"/>
      <c r="HKG91" s="3"/>
      <c r="HKH91" s="3"/>
      <c r="HKI91" s="3"/>
      <c r="HKJ91" s="5"/>
      <c r="HKK91" s="1"/>
      <c r="HKL91" s="85"/>
      <c r="HKM91" s="85"/>
      <c r="HKN91" s="109"/>
      <c r="HKO91" s="109"/>
      <c r="HKP91" s="109"/>
      <c r="HKQ91" s="463"/>
      <c r="HKR91" s="463"/>
      <c r="HKS91" s="190" t="s">
        <v>220</v>
      </c>
      <c r="HKT91" s="190"/>
      <c r="HKU91" s="3"/>
      <c r="HKV91" s="3"/>
      <c r="HKW91" s="3"/>
      <c r="HKX91" s="3"/>
      <c r="HKY91" s="3"/>
      <c r="HKZ91" s="5"/>
      <c r="HLA91" s="1"/>
      <c r="HLB91" s="85"/>
      <c r="HLC91" s="85"/>
      <c r="HLD91" s="109"/>
      <c r="HLE91" s="109"/>
      <c r="HLF91" s="109"/>
      <c r="HLG91" s="463"/>
      <c r="HLH91" s="463"/>
      <c r="HLI91" s="190" t="s">
        <v>220</v>
      </c>
      <c r="HLJ91" s="190"/>
      <c r="HLK91" s="3"/>
      <c r="HLL91" s="3"/>
      <c r="HLM91" s="3"/>
      <c r="HLN91" s="3"/>
      <c r="HLO91" s="3"/>
      <c r="HLP91" s="5"/>
      <c r="HLQ91" s="1"/>
      <c r="HLR91" s="85"/>
      <c r="HLS91" s="85"/>
      <c r="HLT91" s="109"/>
      <c r="HLU91" s="109"/>
      <c r="HLV91" s="109"/>
      <c r="HLW91" s="463"/>
      <c r="HLX91" s="463"/>
      <c r="HLY91" s="190" t="s">
        <v>220</v>
      </c>
      <c r="HLZ91" s="190"/>
      <c r="HMA91" s="3"/>
      <c r="HMB91" s="3"/>
      <c r="HMC91" s="3"/>
      <c r="HMD91" s="3"/>
      <c r="HME91" s="3"/>
      <c r="HMF91" s="5"/>
      <c r="HMG91" s="1"/>
      <c r="HMH91" s="85"/>
      <c r="HMI91" s="85"/>
      <c r="HMJ91" s="109"/>
      <c r="HMK91" s="109"/>
      <c r="HML91" s="109"/>
      <c r="HMM91" s="463"/>
      <c r="HMN91" s="463"/>
      <c r="HMO91" s="190" t="s">
        <v>220</v>
      </c>
      <c r="HMP91" s="190"/>
      <c r="HMQ91" s="3"/>
      <c r="HMR91" s="3"/>
      <c r="HMS91" s="3"/>
      <c r="HMT91" s="3"/>
      <c r="HMU91" s="3"/>
      <c r="HMV91" s="5"/>
      <c r="HMW91" s="1"/>
      <c r="HMX91" s="85"/>
      <c r="HMY91" s="85"/>
      <c r="HMZ91" s="109"/>
      <c r="HNA91" s="109"/>
      <c r="HNB91" s="109"/>
      <c r="HNC91" s="463"/>
      <c r="HND91" s="463"/>
      <c r="HNE91" s="190" t="s">
        <v>220</v>
      </c>
      <c r="HNF91" s="190"/>
      <c r="HNG91" s="3"/>
      <c r="HNH91" s="3"/>
      <c r="HNI91" s="3"/>
      <c r="HNJ91" s="3"/>
      <c r="HNK91" s="3"/>
      <c r="HNL91" s="5"/>
      <c r="HNM91" s="1"/>
      <c r="HNN91" s="85"/>
      <c r="HNO91" s="85"/>
      <c r="HNP91" s="109"/>
      <c r="HNQ91" s="109"/>
      <c r="HNR91" s="109"/>
      <c r="HNS91" s="463"/>
      <c r="HNT91" s="463"/>
      <c r="HNU91" s="190" t="s">
        <v>220</v>
      </c>
      <c r="HNV91" s="190"/>
      <c r="HNW91" s="3"/>
      <c r="HNX91" s="3"/>
      <c r="HNY91" s="3"/>
      <c r="HNZ91" s="3"/>
      <c r="HOA91" s="3"/>
      <c r="HOB91" s="5"/>
      <c r="HOC91" s="1"/>
      <c r="HOD91" s="85"/>
      <c r="HOE91" s="85"/>
      <c r="HOF91" s="109"/>
      <c r="HOG91" s="109"/>
      <c r="HOH91" s="109"/>
      <c r="HOI91" s="463"/>
      <c r="HOJ91" s="463"/>
      <c r="HOK91" s="190" t="s">
        <v>220</v>
      </c>
      <c r="HOL91" s="190"/>
      <c r="HOM91" s="3"/>
      <c r="HON91" s="3"/>
      <c r="HOO91" s="3"/>
      <c r="HOP91" s="3"/>
      <c r="HOQ91" s="3"/>
      <c r="HOR91" s="5"/>
      <c r="HOS91" s="1"/>
      <c r="HOT91" s="85"/>
      <c r="HOU91" s="85"/>
      <c r="HOV91" s="109"/>
      <c r="HOW91" s="109"/>
      <c r="HOX91" s="109"/>
      <c r="HOY91" s="463"/>
      <c r="HOZ91" s="463"/>
      <c r="HPA91" s="190" t="s">
        <v>220</v>
      </c>
      <c r="HPB91" s="190"/>
      <c r="HPC91" s="3"/>
      <c r="HPD91" s="3"/>
      <c r="HPE91" s="3"/>
      <c r="HPF91" s="3"/>
      <c r="HPG91" s="3"/>
      <c r="HPH91" s="5"/>
      <c r="HPI91" s="1"/>
      <c r="HPJ91" s="85"/>
      <c r="HPK91" s="85"/>
      <c r="HPL91" s="109"/>
      <c r="HPM91" s="109"/>
      <c r="HPN91" s="109"/>
      <c r="HPO91" s="463"/>
      <c r="HPP91" s="463"/>
      <c r="HPQ91" s="190" t="s">
        <v>220</v>
      </c>
      <c r="HPR91" s="190"/>
      <c r="HPS91" s="3"/>
      <c r="HPT91" s="3"/>
      <c r="HPU91" s="3"/>
      <c r="HPV91" s="3"/>
      <c r="HPW91" s="3"/>
      <c r="HPX91" s="5"/>
      <c r="HPY91" s="1"/>
      <c r="HPZ91" s="85"/>
      <c r="HQA91" s="85"/>
      <c r="HQB91" s="109"/>
      <c r="HQC91" s="109"/>
      <c r="HQD91" s="109"/>
      <c r="HQE91" s="463"/>
      <c r="HQF91" s="463"/>
      <c r="HQG91" s="190" t="s">
        <v>220</v>
      </c>
      <c r="HQH91" s="190"/>
      <c r="HQI91" s="3"/>
      <c r="HQJ91" s="3"/>
      <c r="HQK91" s="3"/>
      <c r="HQL91" s="3"/>
      <c r="HQM91" s="3"/>
      <c r="HQN91" s="5"/>
      <c r="HQO91" s="1"/>
      <c r="HQP91" s="85"/>
      <c r="HQQ91" s="85"/>
      <c r="HQR91" s="109"/>
      <c r="HQS91" s="109"/>
      <c r="HQT91" s="109"/>
      <c r="HQU91" s="463"/>
      <c r="HQV91" s="463"/>
      <c r="HQW91" s="190" t="s">
        <v>220</v>
      </c>
      <c r="HQX91" s="190"/>
      <c r="HQY91" s="3"/>
      <c r="HQZ91" s="3"/>
      <c r="HRA91" s="3"/>
      <c r="HRB91" s="3"/>
      <c r="HRC91" s="3"/>
      <c r="HRD91" s="5"/>
      <c r="HRE91" s="1"/>
      <c r="HRF91" s="85"/>
      <c r="HRG91" s="85"/>
      <c r="HRH91" s="109"/>
      <c r="HRI91" s="109"/>
      <c r="HRJ91" s="109"/>
      <c r="HRK91" s="463"/>
      <c r="HRL91" s="463"/>
      <c r="HRM91" s="190" t="s">
        <v>220</v>
      </c>
      <c r="HRN91" s="190"/>
      <c r="HRO91" s="3"/>
      <c r="HRP91" s="3"/>
      <c r="HRQ91" s="3"/>
      <c r="HRR91" s="3"/>
      <c r="HRS91" s="3"/>
      <c r="HRT91" s="5"/>
      <c r="HRU91" s="1"/>
      <c r="HRV91" s="85"/>
      <c r="HRW91" s="85"/>
      <c r="HRX91" s="109"/>
      <c r="HRY91" s="109"/>
      <c r="HRZ91" s="109"/>
      <c r="HSA91" s="463"/>
      <c r="HSB91" s="463"/>
      <c r="HSC91" s="190" t="s">
        <v>220</v>
      </c>
      <c r="HSD91" s="190"/>
      <c r="HSE91" s="3"/>
      <c r="HSF91" s="3"/>
      <c r="HSG91" s="3"/>
      <c r="HSH91" s="3"/>
      <c r="HSI91" s="3"/>
      <c r="HSJ91" s="5"/>
      <c r="HSK91" s="1"/>
      <c r="HSL91" s="85"/>
      <c r="HSM91" s="85"/>
      <c r="HSN91" s="109"/>
      <c r="HSO91" s="109"/>
      <c r="HSP91" s="109"/>
      <c r="HSQ91" s="463"/>
      <c r="HSR91" s="463"/>
      <c r="HSS91" s="190" t="s">
        <v>220</v>
      </c>
      <c r="HST91" s="190"/>
      <c r="HSU91" s="3"/>
      <c r="HSV91" s="3"/>
      <c r="HSW91" s="3"/>
      <c r="HSX91" s="3"/>
      <c r="HSY91" s="3"/>
      <c r="HSZ91" s="5"/>
      <c r="HTA91" s="1"/>
      <c r="HTB91" s="85"/>
      <c r="HTC91" s="85"/>
      <c r="HTD91" s="109"/>
      <c r="HTE91" s="109"/>
      <c r="HTF91" s="109"/>
      <c r="HTG91" s="463"/>
      <c r="HTH91" s="463"/>
      <c r="HTI91" s="190" t="s">
        <v>220</v>
      </c>
      <c r="HTJ91" s="190"/>
      <c r="HTK91" s="3"/>
      <c r="HTL91" s="3"/>
      <c r="HTM91" s="3"/>
      <c r="HTN91" s="3"/>
      <c r="HTO91" s="3"/>
      <c r="HTP91" s="5"/>
      <c r="HTQ91" s="1"/>
      <c r="HTR91" s="85"/>
      <c r="HTS91" s="85"/>
      <c r="HTT91" s="109"/>
      <c r="HTU91" s="109"/>
      <c r="HTV91" s="109"/>
      <c r="HTW91" s="463"/>
      <c r="HTX91" s="463"/>
      <c r="HTY91" s="190" t="s">
        <v>220</v>
      </c>
      <c r="HTZ91" s="190"/>
      <c r="HUA91" s="3"/>
      <c r="HUB91" s="3"/>
      <c r="HUC91" s="3"/>
      <c r="HUD91" s="3"/>
      <c r="HUE91" s="3"/>
      <c r="HUF91" s="5"/>
      <c r="HUG91" s="1"/>
      <c r="HUH91" s="85"/>
      <c r="HUI91" s="85"/>
      <c r="HUJ91" s="109"/>
      <c r="HUK91" s="109"/>
      <c r="HUL91" s="109"/>
      <c r="HUM91" s="463"/>
      <c r="HUN91" s="463"/>
      <c r="HUO91" s="190" t="s">
        <v>220</v>
      </c>
      <c r="HUP91" s="190"/>
      <c r="HUQ91" s="3"/>
      <c r="HUR91" s="3"/>
      <c r="HUS91" s="3"/>
      <c r="HUT91" s="3"/>
      <c r="HUU91" s="3"/>
      <c r="HUV91" s="5"/>
      <c r="HUW91" s="1"/>
      <c r="HUX91" s="85"/>
      <c r="HUY91" s="85"/>
      <c r="HUZ91" s="109"/>
      <c r="HVA91" s="109"/>
      <c r="HVB91" s="109"/>
      <c r="HVC91" s="463"/>
      <c r="HVD91" s="463"/>
      <c r="HVE91" s="190" t="s">
        <v>220</v>
      </c>
      <c r="HVF91" s="190"/>
      <c r="HVG91" s="3"/>
      <c r="HVH91" s="3"/>
      <c r="HVI91" s="3"/>
      <c r="HVJ91" s="3"/>
      <c r="HVK91" s="3"/>
      <c r="HVL91" s="5"/>
      <c r="HVM91" s="1"/>
      <c r="HVN91" s="85"/>
      <c r="HVO91" s="85"/>
      <c r="HVP91" s="109"/>
      <c r="HVQ91" s="109"/>
      <c r="HVR91" s="109"/>
      <c r="HVS91" s="463"/>
      <c r="HVT91" s="463"/>
      <c r="HVU91" s="190" t="s">
        <v>220</v>
      </c>
      <c r="HVV91" s="190"/>
      <c r="HVW91" s="3"/>
      <c r="HVX91" s="3"/>
      <c r="HVY91" s="3"/>
      <c r="HVZ91" s="3"/>
      <c r="HWA91" s="3"/>
      <c r="HWB91" s="5"/>
      <c r="HWC91" s="1"/>
      <c r="HWD91" s="85"/>
      <c r="HWE91" s="85"/>
      <c r="HWF91" s="109"/>
      <c r="HWG91" s="109"/>
      <c r="HWH91" s="109"/>
      <c r="HWI91" s="463"/>
      <c r="HWJ91" s="463"/>
      <c r="HWK91" s="190" t="s">
        <v>220</v>
      </c>
      <c r="HWL91" s="190"/>
      <c r="HWM91" s="3"/>
      <c r="HWN91" s="3"/>
      <c r="HWO91" s="3"/>
      <c r="HWP91" s="3"/>
      <c r="HWQ91" s="3"/>
      <c r="HWR91" s="5"/>
      <c r="HWS91" s="1"/>
      <c r="HWT91" s="85"/>
      <c r="HWU91" s="85"/>
      <c r="HWV91" s="109"/>
      <c r="HWW91" s="109"/>
      <c r="HWX91" s="109"/>
      <c r="HWY91" s="463"/>
      <c r="HWZ91" s="463"/>
      <c r="HXA91" s="190" t="s">
        <v>220</v>
      </c>
      <c r="HXB91" s="190"/>
      <c r="HXC91" s="3"/>
      <c r="HXD91" s="3"/>
      <c r="HXE91" s="3"/>
      <c r="HXF91" s="3"/>
      <c r="HXG91" s="3"/>
      <c r="HXH91" s="5"/>
      <c r="HXI91" s="1"/>
      <c r="HXJ91" s="85"/>
      <c r="HXK91" s="85"/>
      <c r="HXL91" s="109"/>
      <c r="HXM91" s="109"/>
      <c r="HXN91" s="109"/>
      <c r="HXO91" s="463"/>
      <c r="HXP91" s="463"/>
      <c r="HXQ91" s="190" t="s">
        <v>220</v>
      </c>
      <c r="HXR91" s="190"/>
      <c r="HXS91" s="3"/>
      <c r="HXT91" s="3"/>
      <c r="HXU91" s="3"/>
      <c r="HXV91" s="3"/>
      <c r="HXW91" s="3"/>
      <c r="HXX91" s="5"/>
      <c r="HXY91" s="1"/>
      <c r="HXZ91" s="85"/>
      <c r="HYA91" s="85"/>
      <c r="HYB91" s="109"/>
      <c r="HYC91" s="109"/>
      <c r="HYD91" s="109"/>
      <c r="HYE91" s="463"/>
      <c r="HYF91" s="463"/>
      <c r="HYG91" s="190" t="s">
        <v>220</v>
      </c>
      <c r="HYH91" s="190"/>
      <c r="HYI91" s="3"/>
      <c r="HYJ91" s="3"/>
      <c r="HYK91" s="3"/>
      <c r="HYL91" s="3"/>
      <c r="HYM91" s="3"/>
      <c r="HYN91" s="5"/>
      <c r="HYO91" s="1"/>
      <c r="HYP91" s="85"/>
      <c r="HYQ91" s="85"/>
      <c r="HYR91" s="109"/>
      <c r="HYS91" s="109"/>
      <c r="HYT91" s="109"/>
      <c r="HYU91" s="463"/>
      <c r="HYV91" s="463"/>
      <c r="HYW91" s="190" t="s">
        <v>220</v>
      </c>
      <c r="HYX91" s="190"/>
      <c r="HYY91" s="3"/>
      <c r="HYZ91" s="3"/>
      <c r="HZA91" s="3"/>
      <c r="HZB91" s="3"/>
      <c r="HZC91" s="3"/>
      <c r="HZD91" s="5"/>
      <c r="HZE91" s="1"/>
      <c r="HZF91" s="85"/>
      <c r="HZG91" s="85"/>
      <c r="HZH91" s="109"/>
      <c r="HZI91" s="109"/>
      <c r="HZJ91" s="109"/>
      <c r="HZK91" s="463"/>
      <c r="HZL91" s="463"/>
      <c r="HZM91" s="190" t="s">
        <v>220</v>
      </c>
      <c r="HZN91" s="190"/>
      <c r="HZO91" s="3"/>
      <c r="HZP91" s="3"/>
      <c r="HZQ91" s="3"/>
      <c r="HZR91" s="3"/>
      <c r="HZS91" s="3"/>
      <c r="HZT91" s="5"/>
      <c r="HZU91" s="1"/>
      <c r="HZV91" s="85"/>
      <c r="HZW91" s="85"/>
      <c r="HZX91" s="109"/>
      <c r="HZY91" s="109"/>
      <c r="HZZ91" s="109"/>
      <c r="IAA91" s="463"/>
      <c r="IAB91" s="463"/>
      <c r="IAC91" s="190" t="s">
        <v>220</v>
      </c>
      <c r="IAD91" s="190"/>
      <c r="IAE91" s="3"/>
      <c r="IAF91" s="3"/>
      <c r="IAG91" s="3"/>
      <c r="IAH91" s="3"/>
      <c r="IAI91" s="3"/>
      <c r="IAJ91" s="5"/>
      <c r="IAK91" s="1"/>
      <c r="IAL91" s="85"/>
      <c r="IAM91" s="85"/>
      <c r="IAN91" s="109"/>
      <c r="IAO91" s="109"/>
      <c r="IAP91" s="109"/>
      <c r="IAQ91" s="463"/>
      <c r="IAR91" s="463"/>
      <c r="IAS91" s="190" t="s">
        <v>220</v>
      </c>
      <c r="IAT91" s="190"/>
      <c r="IAU91" s="3"/>
      <c r="IAV91" s="3"/>
      <c r="IAW91" s="3"/>
      <c r="IAX91" s="3"/>
      <c r="IAY91" s="3"/>
      <c r="IAZ91" s="5"/>
      <c r="IBA91" s="1"/>
      <c r="IBB91" s="85"/>
      <c r="IBC91" s="85"/>
      <c r="IBD91" s="109"/>
      <c r="IBE91" s="109"/>
      <c r="IBF91" s="109"/>
      <c r="IBG91" s="463"/>
      <c r="IBH91" s="463"/>
      <c r="IBI91" s="190" t="s">
        <v>220</v>
      </c>
      <c r="IBJ91" s="190"/>
      <c r="IBK91" s="3"/>
      <c r="IBL91" s="3"/>
      <c r="IBM91" s="3"/>
      <c r="IBN91" s="3"/>
      <c r="IBO91" s="3"/>
      <c r="IBP91" s="5"/>
      <c r="IBQ91" s="1"/>
      <c r="IBR91" s="85"/>
      <c r="IBS91" s="85"/>
      <c r="IBT91" s="109"/>
      <c r="IBU91" s="109"/>
      <c r="IBV91" s="109"/>
      <c r="IBW91" s="463"/>
      <c r="IBX91" s="463"/>
      <c r="IBY91" s="190" t="s">
        <v>220</v>
      </c>
      <c r="IBZ91" s="190"/>
      <c r="ICA91" s="3"/>
      <c r="ICB91" s="3"/>
      <c r="ICC91" s="3"/>
      <c r="ICD91" s="3"/>
      <c r="ICE91" s="3"/>
      <c r="ICF91" s="5"/>
      <c r="ICG91" s="1"/>
      <c r="ICH91" s="85"/>
      <c r="ICI91" s="85"/>
      <c r="ICJ91" s="109"/>
      <c r="ICK91" s="109"/>
      <c r="ICL91" s="109"/>
      <c r="ICM91" s="463"/>
      <c r="ICN91" s="463"/>
      <c r="ICO91" s="190" t="s">
        <v>220</v>
      </c>
      <c r="ICP91" s="190"/>
      <c r="ICQ91" s="3"/>
      <c r="ICR91" s="3"/>
      <c r="ICS91" s="3"/>
      <c r="ICT91" s="3"/>
      <c r="ICU91" s="3"/>
      <c r="ICV91" s="5"/>
      <c r="ICW91" s="1"/>
      <c r="ICX91" s="85"/>
      <c r="ICY91" s="85"/>
      <c r="ICZ91" s="109"/>
      <c r="IDA91" s="109"/>
      <c r="IDB91" s="109"/>
      <c r="IDC91" s="463"/>
      <c r="IDD91" s="463"/>
      <c r="IDE91" s="190" t="s">
        <v>220</v>
      </c>
      <c r="IDF91" s="190"/>
      <c r="IDG91" s="3"/>
      <c r="IDH91" s="3"/>
      <c r="IDI91" s="3"/>
      <c r="IDJ91" s="3"/>
      <c r="IDK91" s="3"/>
      <c r="IDL91" s="5"/>
      <c r="IDM91" s="1"/>
      <c r="IDN91" s="85"/>
      <c r="IDO91" s="85"/>
      <c r="IDP91" s="109"/>
      <c r="IDQ91" s="109"/>
      <c r="IDR91" s="109"/>
      <c r="IDS91" s="463"/>
      <c r="IDT91" s="463"/>
      <c r="IDU91" s="190" t="s">
        <v>220</v>
      </c>
      <c r="IDV91" s="190"/>
      <c r="IDW91" s="3"/>
      <c r="IDX91" s="3"/>
      <c r="IDY91" s="3"/>
      <c r="IDZ91" s="3"/>
      <c r="IEA91" s="3"/>
      <c r="IEB91" s="5"/>
      <c r="IEC91" s="1"/>
      <c r="IED91" s="85"/>
      <c r="IEE91" s="85"/>
      <c r="IEF91" s="109"/>
      <c r="IEG91" s="109"/>
      <c r="IEH91" s="109"/>
      <c r="IEI91" s="463"/>
      <c r="IEJ91" s="463"/>
      <c r="IEK91" s="190" t="s">
        <v>220</v>
      </c>
      <c r="IEL91" s="190"/>
      <c r="IEM91" s="3"/>
      <c r="IEN91" s="3"/>
      <c r="IEO91" s="3"/>
      <c r="IEP91" s="3"/>
      <c r="IEQ91" s="3"/>
      <c r="IER91" s="5"/>
      <c r="IES91" s="1"/>
      <c r="IET91" s="85"/>
      <c r="IEU91" s="85"/>
      <c r="IEV91" s="109"/>
      <c r="IEW91" s="109"/>
      <c r="IEX91" s="109"/>
      <c r="IEY91" s="463"/>
      <c r="IEZ91" s="463"/>
      <c r="IFA91" s="190" t="s">
        <v>220</v>
      </c>
      <c r="IFB91" s="190"/>
      <c r="IFC91" s="3"/>
      <c r="IFD91" s="3"/>
      <c r="IFE91" s="3"/>
      <c r="IFF91" s="3"/>
      <c r="IFG91" s="3"/>
      <c r="IFH91" s="5"/>
      <c r="IFI91" s="1"/>
      <c r="IFJ91" s="85"/>
      <c r="IFK91" s="85"/>
      <c r="IFL91" s="109"/>
      <c r="IFM91" s="109"/>
      <c r="IFN91" s="109"/>
      <c r="IFO91" s="463"/>
      <c r="IFP91" s="463"/>
      <c r="IFQ91" s="190" t="s">
        <v>220</v>
      </c>
      <c r="IFR91" s="190"/>
      <c r="IFS91" s="3"/>
      <c r="IFT91" s="3"/>
      <c r="IFU91" s="3"/>
      <c r="IFV91" s="3"/>
      <c r="IFW91" s="3"/>
      <c r="IFX91" s="5"/>
      <c r="IFY91" s="1"/>
      <c r="IFZ91" s="85"/>
      <c r="IGA91" s="85"/>
      <c r="IGB91" s="109"/>
      <c r="IGC91" s="109"/>
      <c r="IGD91" s="109"/>
      <c r="IGE91" s="463"/>
      <c r="IGF91" s="463"/>
      <c r="IGG91" s="190" t="s">
        <v>220</v>
      </c>
      <c r="IGH91" s="190"/>
      <c r="IGI91" s="3"/>
      <c r="IGJ91" s="3"/>
      <c r="IGK91" s="3"/>
      <c r="IGL91" s="3"/>
      <c r="IGM91" s="3"/>
      <c r="IGN91" s="5"/>
      <c r="IGO91" s="1"/>
      <c r="IGP91" s="85"/>
      <c r="IGQ91" s="85"/>
      <c r="IGR91" s="109"/>
      <c r="IGS91" s="109"/>
      <c r="IGT91" s="109"/>
      <c r="IGU91" s="463"/>
      <c r="IGV91" s="463"/>
      <c r="IGW91" s="190" t="s">
        <v>220</v>
      </c>
      <c r="IGX91" s="190"/>
      <c r="IGY91" s="3"/>
      <c r="IGZ91" s="3"/>
      <c r="IHA91" s="3"/>
      <c r="IHB91" s="3"/>
      <c r="IHC91" s="3"/>
      <c r="IHD91" s="5"/>
      <c r="IHE91" s="1"/>
      <c r="IHF91" s="85"/>
      <c r="IHG91" s="85"/>
      <c r="IHH91" s="109"/>
      <c r="IHI91" s="109"/>
      <c r="IHJ91" s="109"/>
      <c r="IHK91" s="463"/>
      <c r="IHL91" s="463"/>
      <c r="IHM91" s="190" t="s">
        <v>220</v>
      </c>
      <c r="IHN91" s="190"/>
      <c r="IHO91" s="3"/>
      <c r="IHP91" s="3"/>
      <c r="IHQ91" s="3"/>
      <c r="IHR91" s="3"/>
      <c r="IHS91" s="3"/>
      <c r="IHT91" s="5"/>
      <c r="IHU91" s="1"/>
      <c r="IHV91" s="85"/>
      <c r="IHW91" s="85"/>
      <c r="IHX91" s="109"/>
      <c r="IHY91" s="109"/>
      <c r="IHZ91" s="109"/>
      <c r="IIA91" s="463"/>
      <c r="IIB91" s="463"/>
      <c r="IIC91" s="190" t="s">
        <v>220</v>
      </c>
      <c r="IID91" s="190"/>
      <c r="IIE91" s="3"/>
      <c r="IIF91" s="3"/>
      <c r="IIG91" s="3"/>
      <c r="IIH91" s="3"/>
      <c r="III91" s="3"/>
      <c r="IIJ91" s="5"/>
      <c r="IIK91" s="1"/>
      <c r="IIL91" s="85"/>
      <c r="IIM91" s="85"/>
      <c r="IIN91" s="109"/>
      <c r="IIO91" s="109"/>
      <c r="IIP91" s="109"/>
      <c r="IIQ91" s="463"/>
      <c r="IIR91" s="463"/>
      <c r="IIS91" s="190" t="s">
        <v>220</v>
      </c>
      <c r="IIT91" s="190"/>
      <c r="IIU91" s="3"/>
      <c r="IIV91" s="3"/>
      <c r="IIW91" s="3"/>
      <c r="IIX91" s="3"/>
      <c r="IIY91" s="3"/>
      <c r="IIZ91" s="5"/>
      <c r="IJA91" s="1"/>
      <c r="IJB91" s="85"/>
      <c r="IJC91" s="85"/>
      <c r="IJD91" s="109"/>
      <c r="IJE91" s="109"/>
      <c r="IJF91" s="109"/>
      <c r="IJG91" s="463"/>
      <c r="IJH91" s="463"/>
      <c r="IJI91" s="190" t="s">
        <v>220</v>
      </c>
      <c r="IJJ91" s="190"/>
      <c r="IJK91" s="3"/>
      <c r="IJL91" s="3"/>
      <c r="IJM91" s="3"/>
      <c r="IJN91" s="3"/>
      <c r="IJO91" s="3"/>
      <c r="IJP91" s="5"/>
      <c r="IJQ91" s="1"/>
      <c r="IJR91" s="85"/>
      <c r="IJS91" s="85"/>
      <c r="IJT91" s="109"/>
      <c r="IJU91" s="109"/>
      <c r="IJV91" s="109"/>
      <c r="IJW91" s="463"/>
      <c r="IJX91" s="463"/>
      <c r="IJY91" s="190" t="s">
        <v>220</v>
      </c>
      <c r="IJZ91" s="190"/>
      <c r="IKA91" s="3"/>
      <c r="IKB91" s="3"/>
      <c r="IKC91" s="3"/>
      <c r="IKD91" s="3"/>
      <c r="IKE91" s="3"/>
      <c r="IKF91" s="5"/>
      <c r="IKG91" s="1"/>
      <c r="IKH91" s="85"/>
      <c r="IKI91" s="85"/>
      <c r="IKJ91" s="109"/>
      <c r="IKK91" s="109"/>
      <c r="IKL91" s="109"/>
      <c r="IKM91" s="463"/>
      <c r="IKN91" s="463"/>
      <c r="IKO91" s="190" t="s">
        <v>220</v>
      </c>
      <c r="IKP91" s="190"/>
      <c r="IKQ91" s="3"/>
      <c r="IKR91" s="3"/>
      <c r="IKS91" s="3"/>
      <c r="IKT91" s="3"/>
      <c r="IKU91" s="3"/>
      <c r="IKV91" s="5"/>
      <c r="IKW91" s="1"/>
      <c r="IKX91" s="85"/>
      <c r="IKY91" s="85"/>
      <c r="IKZ91" s="109"/>
      <c r="ILA91" s="109"/>
      <c r="ILB91" s="109"/>
      <c r="ILC91" s="463"/>
      <c r="ILD91" s="463"/>
      <c r="ILE91" s="190" t="s">
        <v>220</v>
      </c>
      <c r="ILF91" s="190"/>
      <c r="ILG91" s="3"/>
      <c r="ILH91" s="3"/>
      <c r="ILI91" s="3"/>
      <c r="ILJ91" s="3"/>
      <c r="ILK91" s="3"/>
      <c r="ILL91" s="5"/>
      <c r="ILM91" s="1"/>
      <c r="ILN91" s="85"/>
      <c r="ILO91" s="85"/>
      <c r="ILP91" s="109"/>
      <c r="ILQ91" s="109"/>
      <c r="ILR91" s="109"/>
      <c r="ILS91" s="463"/>
      <c r="ILT91" s="463"/>
      <c r="ILU91" s="190" t="s">
        <v>220</v>
      </c>
      <c r="ILV91" s="190"/>
      <c r="ILW91" s="3"/>
      <c r="ILX91" s="3"/>
      <c r="ILY91" s="3"/>
      <c r="ILZ91" s="3"/>
      <c r="IMA91" s="3"/>
      <c r="IMB91" s="5"/>
      <c r="IMC91" s="1"/>
      <c r="IMD91" s="85"/>
      <c r="IME91" s="85"/>
      <c r="IMF91" s="109"/>
      <c r="IMG91" s="109"/>
      <c r="IMH91" s="109"/>
      <c r="IMI91" s="463"/>
      <c r="IMJ91" s="463"/>
      <c r="IMK91" s="190" t="s">
        <v>220</v>
      </c>
      <c r="IML91" s="190"/>
      <c r="IMM91" s="3"/>
      <c r="IMN91" s="3"/>
      <c r="IMO91" s="3"/>
      <c r="IMP91" s="3"/>
      <c r="IMQ91" s="3"/>
      <c r="IMR91" s="5"/>
      <c r="IMS91" s="1"/>
      <c r="IMT91" s="85"/>
      <c r="IMU91" s="85"/>
      <c r="IMV91" s="109"/>
      <c r="IMW91" s="109"/>
      <c r="IMX91" s="109"/>
      <c r="IMY91" s="463"/>
      <c r="IMZ91" s="463"/>
      <c r="INA91" s="190" t="s">
        <v>220</v>
      </c>
      <c r="INB91" s="190"/>
      <c r="INC91" s="3"/>
      <c r="IND91" s="3"/>
      <c r="INE91" s="3"/>
      <c r="INF91" s="3"/>
      <c r="ING91" s="3"/>
      <c r="INH91" s="5"/>
      <c r="INI91" s="1"/>
      <c r="INJ91" s="85"/>
      <c r="INK91" s="85"/>
      <c r="INL91" s="109"/>
      <c r="INM91" s="109"/>
      <c r="INN91" s="109"/>
      <c r="INO91" s="463"/>
      <c r="INP91" s="463"/>
      <c r="INQ91" s="190" t="s">
        <v>220</v>
      </c>
      <c r="INR91" s="190"/>
      <c r="INS91" s="3"/>
      <c r="INT91" s="3"/>
      <c r="INU91" s="3"/>
      <c r="INV91" s="3"/>
      <c r="INW91" s="3"/>
      <c r="INX91" s="5"/>
      <c r="INY91" s="1"/>
      <c r="INZ91" s="85"/>
      <c r="IOA91" s="85"/>
      <c r="IOB91" s="109"/>
      <c r="IOC91" s="109"/>
      <c r="IOD91" s="109"/>
      <c r="IOE91" s="463"/>
      <c r="IOF91" s="463"/>
      <c r="IOG91" s="190" t="s">
        <v>220</v>
      </c>
      <c r="IOH91" s="190"/>
      <c r="IOI91" s="3"/>
      <c r="IOJ91" s="3"/>
      <c r="IOK91" s="3"/>
      <c r="IOL91" s="3"/>
      <c r="IOM91" s="3"/>
      <c r="ION91" s="5"/>
      <c r="IOO91" s="1"/>
      <c r="IOP91" s="85"/>
      <c r="IOQ91" s="85"/>
      <c r="IOR91" s="109"/>
      <c r="IOS91" s="109"/>
      <c r="IOT91" s="109"/>
      <c r="IOU91" s="463"/>
      <c r="IOV91" s="463"/>
      <c r="IOW91" s="190" t="s">
        <v>220</v>
      </c>
      <c r="IOX91" s="190"/>
      <c r="IOY91" s="3"/>
      <c r="IOZ91" s="3"/>
      <c r="IPA91" s="3"/>
      <c r="IPB91" s="3"/>
      <c r="IPC91" s="3"/>
      <c r="IPD91" s="5"/>
      <c r="IPE91" s="1"/>
      <c r="IPF91" s="85"/>
      <c r="IPG91" s="85"/>
      <c r="IPH91" s="109"/>
      <c r="IPI91" s="109"/>
      <c r="IPJ91" s="109"/>
      <c r="IPK91" s="463"/>
      <c r="IPL91" s="463"/>
      <c r="IPM91" s="190" t="s">
        <v>220</v>
      </c>
      <c r="IPN91" s="190"/>
      <c r="IPO91" s="3"/>
      <c r="IPP91" s="3"/>
      <c r="IPQ91" s="3"/>
      <c r="IPR91" s="3"/>
      <c r="IPS91" s="3"/>
      <c r="IPT91" s="5"/>
      <c r="IPU91" s="1"/>
      <c r="IPV91" s="85"/>
      <c r="IPW91" s="85"/>
      <c r="IPX91" s="109"/>
      <c r="IPY91" s="109"/>
      <c r="IPZ91" s="109"/>
      <c r="IQA91" s="463"/>
      <c r="IQB91" s="463"/>
      <c r="IQC91" s="190" t="s">
        <v>220</v>
      </c>
      <c r="IQD91" s="190"/>
      <c r="IQE91" s="3"/>
      <c r="IQF91" s="3"/>
      <c r="IQG91" s="3"/>
      <c r="IQH91" s="3"/>
      <c r="IQI91" s="3"/>
      <c r="IQJ91" s="5"/>
      <c r="IQK91" s="1"/>
      <c r="IQL91" s="85"/>
      <c r="IQM91" s="85"/>
      <c r="IQN91" s="109"/>
      <c r="IQO91" s="109"/>
      <c r="IQP91" s="109"/>
      <c r="IQQ91" s="463"/>
      <c r="IQR91" s="463"/>
      <c r="IQS91" s="190" t="s">
        <v>220</v>
      </c>
      <c r="IQT91" s="190"/>
      <c r="IQU91" s="3"/>
      <c r="IQV91" s="3"/>
      <c r="IQW91" s="3"/>
      <c r="IQX91" s="3"/>
      <c r="IQY91" s="3"/>
      <c r="IQZ91" s="5"/>
      <c r="IRA91" s="1"/>
      <c r="IRB91" s="85"/>
      <c r="IRC91" s="85"/>
      <c r="IRD91" s="109"/>
      <c r="IRE91" s="109"/>
      <c r="IRF91" s="109"/>
      <c r="IRG91" s="463"/>
      <c r="IRH91" s="463"/>
      <c r="IRI91" s="190" t="s">
        <v>220</v>
      </c>
      <c r="IRJ91" s="190"/>
      <c r="IRK91" s="3"/>
      <c r="IRL91" s="3"/>
      <c r="IRM91" s="3"/>
      <c r="IRN91" s="3"/>
      <c r="IRO91" s="3"/>
      <c r="IRP91" s="5"/>
      <c r="IRQ91" s="1"/>
      <c r="IRR91" s="85"/>
      <c r="IRS91" s="85"/>
      <c r="IRT91" s="109"/>
      <c r="IRU91" s="109"/>
      <c r="IRV91" s="109"/>
      <c r="IRW91" s="463"/>
      <c r="IRX91" s="463"/>
      <c r="IRY91" s="190" t="s">
        <v>220</v>
      </c>
      <c r="IRZ91" s="190"/>
      <c r="ISA91" s="3"/>
      <c r="ISB91" s="3"/>
      <c r="ISC91" s="3"/>
      <c r="ISD91" s="3"/>
      <c r="ISE91" s="3"/>
      <c r="ISF91" s="5"/>
      <c r="ISG91" s="1"/>
      <c r="ISH91" s="85"/>
      <c r="ISI91" s="85"/>
      <c r="ISJ91" s="109"/>
      <c r="ISK91" s="109"/>
      <c r="ISL91" s="109"/>
      <c r="ISM91" s="463"/>
      <c r="ISN91" s="463"/>
      <c r="ISO91" s="190" t="s">
        <v>220</v>
      </c>
      <c r="ISP91" s="190"/>
      <c r="ISQ91" s="3"/>
      <c r="ISR91" s="3"/>
      <c r="ISS91" s="3"/>
      <c r="IST91" s="3"/>
      <c r="ISU91" s="3"/>
      <c r="ISV91" s="5"/>
      <c r="ISW91" s="1"/>
      <c r="ISX91" s="85"/>
      <c r="ISY91" s="85"/>
      <c r="ISZ91" s="109"/>
      <c r="ITA91" s="109"/>
      <c r="ITB91" s="109"/>
      <c r="ITC91" s="463"/>
      <c r="ITD91" s="463"/>
      <c r="ITE91" s="190" t="s">
        <v>220</v>
      </c>
      <c r="ITF91" s="190"/>
      <c r="ITG91" s="3"/>
      <c r="ITH91" s="3"/>
      <c r="ITI91" s="3"/>
      <c r="ITJ91" s="3"/>
      <c r="ITK91" s="3"/>
      <c r="ITL91" s="5"/>
      <c r="ITM91" s="1"/>
      <c r="ITN91" s="85"/>
      <c r="ITO91" s="85"/>
      <c r="ITP91" s="109"/>
      <c r="ITQ91" s="109"/>
      <c r="ITR91" s="109"/>
      <c r="ITS91" s="463"/>
      <c r="ITT91" s="463"/>
      <c r="ITU91" s="190" t="s">
        <v>220</v>
      </c>
      <c r="ITV91" s="190"/>
      <c r="ITW91" s="3"/>
      <c r="ITX91" s="3"/>
      <c r="ITY91" s="3"/>
      <c r="ITZ91" s="3"/>
      <c r="IUA91" s="3"/>
      <c r="IUB91" s="5"/>
      <c r="IUC91" s="1"/>
      <c r="IUD91" s="85"/>
      <c r="IUE91" s="85"/>
      <c r="IUF91" s="109"/>
      <c r="IUG91" s="109"/>
      <c r="IUH91" s="109"/>
      <c r="IUI91" s="463"/>
      <c r="IUJ91" s="463"/>
      <c r="IUK91" s="190" t="s">
        <v>220</v>
      </c>
      <c r="IUL91" s="190"/>
      <c r="IUM91" s="3"/>
      <c r="IUN91" s="3"/>
      <c r="IUO91" s="3"/>
      <c r="IUP91" s="3"/>
      <c r="IUQ91" s="3"/>
      <c r="IUR91" s="5"/>
      <c r="IUS91" s="1"/>
      <c r="IUT91" s="85"/>
      <c r="IUU91" s="85"/>
      <c r="IUV91" s="109"/>
      <c r="IUW91" s="109"/>
      <c r="IUX91" s="109"/>
      <c r="IUY91" s="463"/>
      <c r="IUZ91" s="463"/>
      <c r="IVA91" s="190" t="s">
        <v>220</v>
      </c>
      <c r="IVB91" s="190"/>
      <c r="IVC91" s="3"/>
      <c r="IVD91" s="3"/>
      <c r="IVE91" s="3"/>
      <c r="IVF91" s="3"/>
      <c r="IVG91" s="3"/>
      <c r="IVH91" s="5"/>
      <c r="IVI91" s="1"/>
      <c r="IVJ91" s="85"/>
      <c r="IVK91" s="85"/>
      <c r="IVL91" s="109"/>
      <c r="IVM91" s="109"/>
      <c r="IVN91" s="109"/>
      <c r="IVO91" s="463"/>
      <c r="IVP91" s="463"/>
      <c r="IVQ91" s="190" t="s">
        <v>220</v>
      </c>
      <c r="IVR91" s="190"/>
      <c r="IVS91" s="3"/>
      <c r="IVT91" s="3"/>
      <c r="IVU91" s="3"/>
      <c r="IVV91" s="3"/>
      <c r="IVW91" s="3"/>
      <c r="IVX91" s="5"/>
      <c r="IVY91" s="1"/>
      <c r="IVZ91" s="85"/>
      <c r="IWA91" s="85"/>
      <c r="IWB91" s="109"/>
      <c r="IWC91" s="109"/>
      <c r="IWD91" s="109"/>
      <c r="IWE91" s="463"/>
      <c r="IWF91" s="463"/>
      <c r="IWG91" s="190" t="s">
        <v>220</v>
      </c>
      <c r="IWH91" s="190"/>
      <c r="IWI91" s="3"/>
      <c r="IWJ91" s="3"/>
      <c r="IWK91" s="3"/>
      <c r="IWL91" s="3"/>
      <c r="IWM91" s="3"/>
      <c r="IWN91" s="5"/>
      <c r="IWO91" s="1"/>
      <c r="IWP91" s="85"/>
      <c r="IWQ91" s="85"/>
      <c r="IWR91" s="109"/>
      <c r="IWS91" s="109"/>
      <c r="IWT91" s="109"/>
      <c r="IWU91" s="463"/>
      <c r="IWV91" s="463"/>
      <c r="IWW91" s="190" t="s">
        <v>220</v>
      </c>
      <c r="IWX91" s="190"/>
      <c r="IWY91" s="3"/>
      <c r="IWZ91" s="3"/>
      <c r="IXA91" s="3"/>
      <c r="IXB91" s="3"/>
      <c r="IXC91" s="3"/>
      <c r="IXD91" s="5"/>
      <c r="IXE91" s="1"/>
      <c r="IXF91" s="85"/>
      <c r="IXG91" s="85"/>
      <c r="IXH91" s="109"/>
      <c r="IXI91" s="109"/>
      <c r="IXJ91" s="109"/>
      <c r="IXK91" s="463"/>
      <c r="IXL91" s="463"/>
      <c r="IXM91" s="190" t="s">
        <v>220</v>
      </c>
      <c r="IXN91" s="190"/>
      <c r="IXO91" s="3"/>
      <c r="IXP91" s="3"/>
      <c r="IXQ91" s="3"/>
      <c r="IXR91" s="3"/>
      <c r="IXS91" s="3"/>
      <c r="IXT91" s="5"/>
      <c r="IXU91" s="1"/>
      <c r="IXV91" s="85"/>
      <c r="IXW91" s="85"/>
      <c r="IXX91" s="109"/>
      <c r="IXY91" s="109"/>
      <c r="IXZ91" s="109"/>
      <c r="IYA91" s="463"/>
      <c r="IYB91" s="463"/>
      <c r="IYC91" s="190" t="s">
        <v>220</v>
      </c>
      <c r="IYD91" s="190"/>
      <c r="IYE91" s="3"/>
      <c r="IYF91" s="3"/>
      <c r="IYG91" s="3"/>
      <c r="IYH91" s="3"/>
      <c r="IYI91" s="3"/>
      <c r="IYJ91" s="5"/>
      <c r="IYK91" s="1"/>
      <c r="IYL91" s="85"/>
      <c r="IYM91" s="85"/>
      <c r="IYN91" s="109"/>
      <c r="IYO91" s="109"/>
      <c r="IYP91" s="109"/>
      <c r="IYQ91" s="463"/>
      <c r="IYR91" s="463"/>
      <c r="IYS91" s="190" t="s">
        <v>220</v>
      </c>
      <c r="IYT91" s="190"/>
      <c r="IYU91" s="3"/>
      <c r="IYV91" s="3"/>
      <c r="IYW91" s="3"/>
      <c r="IYX91" s="3"/>
      <c r="IYY91" s="3"/>
      <c r="IYZ91" s="5"/>
      <c r="IZA91" s="1"/>
      <c r="IZB91" s="85"/>
      <c r="IZC91" s="85"/>
      <c r="IZD91" s="109"/>
      <c r="IZE91" s="109"/>
      <c r="IZF91" s="109"/>
      <c r="IZG91" s="463"/>
      <c r="IZH91" s="463"/>
      <c r="IZI91" s="190" t="s">
        <v>220</v>
      </c>
      <c r="IZJ91" s="190"/>
      <c r="IZK91" s="3"/>
      <c r="IZL91" s="3"/>
      <c r="IZM91" s="3"/>
      <c r="IZN91" s="3"/>
      <c r="IZO91" s="3"/>
      <c r="IZP91" s="5"/>
      <c r="IZQ91" s="1"/>
      <c r="IZR91" s="85"/>
      <c r="IZS91" s="85"/>
      <c r="IZT91" s="109"/>
      <c r="IZU91" s="109"/>
      <c r="IZV91" s="109"/>
      <c r="IZW91" s="463"/>
      <c r="IZX91" s="463"/>
      <c r="IZY91" s="190" t="s">
        <v>220</v>
      </c>
      <c r="IZZ91" s="190"/>
      <c r="JAA91" s="3"/>
      <c r="JAB91" s="3"/>
      <c r="JAC91" s="3"/>
      <c r="JAD91" s="3"/>
      <c r="JAE91" s="3"/>
      <c r="JAF91" s="5"/>
      <c r="JAG91" s="1"/>
      <c r="JAH91" s="85"/>
      <c r="JAI91" s="85"/>
      <c r="JAJ91" s="109"/>
      <c r="JAK91" s="109"/>
      <c r="JAL91" s="109"/>
      <c r="JAM91" s="463"/>
      <c r="JAN91" s="463"/>
      <c r="JAO91" s="190" t="s">
        <v>220</v>
      </c>
      <c r="JAP91" s="190"/>
      <c r="JAQ91" s="3"/>
      <c r="JAR91" s="3"/>
      <c r="JAS91" s="3"/>
      <c r="JAT91" s="3"/>
      <c r="JAU91" s="3"/>
      <c r="JAV91" s="5"/>
      <c r="JAW91" s="1"/>
      <c r="JAX91" s="85"/>
      <c r="JAY91" s="85"/>
      <c r="JAZ91" s="109"/>
      <c r="JBA91" s="109"/>
      <c r="JBB91" s="109"/>
      <c r="JBC91" s="463"/>
      <c r="JBD91" s="463"/>
      <c r="JBE91" s="190" t="s">
        <v>220</v>
      </c>
      <c r="JBF91" s="190"/>
      <c r="JBG91" s="3"/>
      <c r="JBH91" s="3"/>
      <c r="JBI91" s="3"/>
      <c r="JBJ91" s="3"/>
      <c r="JBK91" s="3"/>
      <c r="JBL91" s="5"/>
      <c r="JBM91" s="1"/>
      <c r="JBN91" s="85"/>
      <c r="JBO91" s="85"/>
      <c r="JBP91" s="109"/>
      <c r="JBQ91" s="109"/>
      <c r="JBR91" s="109"/>
      <c r="JBS91" s="463"/>
      <c r="JBT91" s="463"/>
      <c r="JBU91" s="190" t="s">
        <v>220</v>
      </c>
      <c r="JBV91" s="190"/>
      <c r="JBW91" s="3"/>
      <c r="JBX91" s="3"/>
      <c r="JBY91" s="3"/>
      <c r="JBZ91" s="3"/>
      <c r="JCA91" s="3"/>
      <c r="JCB91" s="5"/>
      <c r="JCC91" s="1"/>
      <c r="JCD91" s="85"/>
      <c r="JCE91" s="85"/>
      <c r="JCF91" s="109"/>
      <c r="JCG91" s="109"/>
      <c r="JCH91" s="109"/>
      <c r="JCI91" s="463"/>
      <c r="JCJ91" s="463"/>
      <c r="JCK91" s="190" t="s">
        <v>220</v>
      </c>
      <c r="JCL91" s="190"/>
      <c r="JCM91" s="3"/>
      <c r="JCN91" s="3"/>
      <c r="JCO91" s="3"/>
      <c r="JCP91" s="3"/>
      <c r="JCQ91" s="3"/>
      <c r="JCR91" s="5"/>
      <c r="JCS91" s="1"/>
      <c r="JCT91" s="85"/>
      <c r="JCU91" s="85"/>
      <c r="JCV91" s="109"/>
      <c r="JCW91" s="109"/>
      <c r="JCX91" s="109"/>
      <c r="JCY91" s="463"/>
      <c r="JCZ91" s="463"/>
      <c r="JDA91" s="190" t="s">
        <v>220</v>
      </c>
      <c r="JDB91" s="190"/>
      <c r="JDC91" s="3"/>
      <c r="JDD91" s="3"/>
      <c r="JDE91" s="3"/>
      <c r="JDF91" s="3"/>
      <c r="JDG91" s="3"/>
      <c r="JDH91" s="5"/>
      <c r="JDI91" s="1"/>
      <c r="JDJ91" s="85"/>
      <c r="JDK91" s="85"/>
      <c r="JDL91" s="109"/>
      <c r="JDM91" s="109"/>
      <c r="JDN91" s="109"/>
      <c r="JDO91" s="463"/>
      <c r="JDP91" s="463"/>
      <c r="JDQ91" s="190" t="s">
        <v>220</v>
      </c>
      <c r="JDR91" s="190"/>
      <c r="JDS91" s="3"/>
      <c r="JDT91" s="3"/>
      <c r="JDU91" s="3"/>
      <c r="JDV91" s="3"/>
      <c r="JDW91" s="3"/>
      <c r="JDX91" s="5"/>
      <c r="JDY91" s="1"/>
      <c r="JDZ91" s="85"/>
      <c r="JEA91" s="85"/>
      <c r="JEB91" s="109"/>
      <c r="JEC91" s="109"/>
      <c r="JED91" s="109"/>
      <c r="JEE91" s="463"/>
      <c r="JEF91" s="463"/>
      <c r="JEG91" s="190" t="s">
        <v>220</v>
      </c>
      <c r="JEH91" s="190"/>
      <c r="JEI91" s="3"/>
      <c r="JEJ91" s="3"/>
      <c r="JEK91" s="3"/>
      <c r="JEL91" s="3"/>
      <c r="JEM91" s="3"/>
      <c r="JEN91" s="5"/>
      <c r="JEO91" s="1"/>
      <c r="JEP91" s="85"/>
      <c r="JEQ91" s="85"/>
      <c r="JER91" s="109"/>
      <c r="JES91" s="109"/>
      <c r="JET91" s="109"/>
      <c r="JEU91" s="463"/>
      <c r="JEV91" s="463"/>
      <c r="JEW91" s="190" t="s">
        <v>220</v>
      </c>
      <c r="JEX91" s="190"/>
      <c r="JEY91" s="3"/>
      <c r="JEZ91" s="3"/>
      <c r="JFA91" s="3"/>
      <c r="JFB91" s="3"/>
      <c r="JFC91" s="3"/>
      <c r="JFD91" s="5"/>
      <c r="JFE91" s="1"/>
      <c r="JFF91" s="85"/>
      <c r="JFG91" s="85"/>
      <c r="JFH91" s="109"/>
      <c r="JFI91" s="109"/>
      <c r="JFJ91" s="109"/>
      <c r="JFK91" s="463"/>
      <c r="JFL91" s="463"/>
      <c r="JFM91" s="190" t="s">
        <v>220</v>
      </c>
      <c r="JFN91" s="190"/>
      <c r="JFO91" s="3"/>
      <c r="JFP91" s="3"/>
      <c r="JFQ91" s="3"/>
      <c r="JFR91" s="3"/>
      <c r="JFS91" s="3"/>
      <c r="JFT91" s="5"/>
      <c r="JFU91" s="1"/>
      <c r="JFV91" s="85"/>
      <c r="JFW91" s="85"/>
      <c r="JFX91" s="109"/>
      <c r="JFY91" s="109"/>
      <c r="JFZ91" s="109"/>
      <c r="JGA91" s="463"/>
      <c r="JGB91" s="463"/>
      <c r="JGC91" s="190" t="s">
        <v>220</v>
      </c>
      <c r="JGD91" s="190"/>
      <c r="JGE91" s="3"/>
      <c r="JGF91" s="3"/>
      <c r="JGG91" s="3"/>
      <c r="JGH91" s="3"/>
      <c r="JGI91" s="3"/>
      <c r="JGJ91" s="5"/>
      <c r="JGK91" s="1"/>
      <c r="JGL91" s="85"/>
      <c r="JGM91" s="85"/>
      <c r="JGN91" s="109"/>
      <c r="JGO91" s="109"/>
      <c r="JGP91" s="109"/>
      <c r="JGQ91" s="463"/>
      <c r="JGR91" s="463"/>
      <c r="JGS91" s="190" t="s">
        <v>220</v>
      </c>
      <c r="JGT91" s="190"/>
      <c r="JGU91" s="3"/>
      <c r="JGV91" s="3"/>
      <c r="JGW91" s="3"/>
      <c r="JGX91" s="3"/>
      <c r="JGY91" s="3"/>
      <c r="JGZ91" s="5"/>
      <c r="JHA91" s="1"/>
      <c r="JHB91" s="85"/>
      <c r="JHC91" s="85"/>
      <c r="JHD91" s="109"/>
      <c r="JHE91" s="109"/>
      <c r="JHF91" s="109"/>
      <c r="JHG91" s="463"/>
      <c r="JHH91" s="463"/>
      <c r="JHI91" s="190" t="s">
        <v>220</v>
      </c>
      <c r="JHJ91" s="190"/>
      <c r="JHK91" s="3"/>
      <c r="JHL91" s="3"/>
      <c r="JHM91" s="3"/>
      <c r="JHN91" s="3"/>
      <c r="JHO91" s="3"/>
      <c r="JHP91" s="5"/>
      <c r="JHQ91" s="1"/>
      <c r="JHR91" s="85"/>
      <c r="JHS91" s="85"/>
      <c r="JHT91" s="109"/>
      <c r="JHU91" s="109"/>
      <c r="JHV91" s="109"/>
      <c r="JHW91" s="463"/>
      <c r="JHX91" s="463"/>
      <c r="JHY91" s="190" t="s">
        <v>220</v>
      </c>
      <c r="JHZ91" s="190"/>
      <c r="JIA91" s="3"/>
      <c r="JIB91" s="3"/>
      <c r="JIC91" s="3"/>
      <c r="JID91" s="3"/>
      <c r="JIE91" s="3"/>
      <c r="JIF91" s="5"/>
      <c r="JIG91" s="1"/>
      <c r="JIH91" s="85"/>
      <c r="JII91" s="85"/>
      <c r="JIJ91" s="109"/>
      <c r="JIK91" s="109"/>
      <c r="JIL91" s="109"/>
      <c r="JIM91" s="463"/>
      <c r="JIN91" s="463"/>
      <c r="JIO91" s="190" t="s">
        <v>220</v>
      </c>
      <c r="JIP91" s="190"/>
      <c r="JIQ91" s="3"/>
      <c r="JIR91" s="3"/>
      <c r="JIS91" s="3"/>
      <c r="JIT91" s="3"/>
      <c r="JIU91" s="3"/>
      <c r="JIV91" s="5"/>
      <c r="JIW91" s="1"/>
      <c r="JIX91" s="85"/>
      <c r="JIY91" s="85"/>
      <c r="JIZ91" s="109"/>
      <c r="JJA91" s="109"/>
      <c r="JJB91" s="109"/>
      <c r="JJC91" s="463"/>
      <c r="JJD91" s="463"/>
      <c r="JJE91" s="190" t="s">
        <v>220</v>
      </c>
      <c r="JJF91" s="190"/>
      <c r="JJG91" s="3"/>
      <c r="JJH91" s="3"/>
      <c r="JJI91" s="3"/>
      <c r="JJJ91" s="3"/>
      <c r="JJK91" s="3"/>
      <c r="JJL91" s="5"/>
      <c r="JJM91" s="1"/>
      <c r="JJN91" s="85"/>
      <c r="JJO91" s="85"/>
      <c r="JJP91" s="109"/>
      <c r="JJQ91" s="109"/>
      <c r="JJR91" s="109"/>
      <c r="JJS91" s="463"/>
      <c r="JJT91" s="463"/>
      <c r="JJU91" s="190" t="s">
        <v>220</v>
      </c>
      <c r="JJV91" s="190"/>
      <c r="JJW91" s="3"/>
      <c r="JJX91" s="3"/>
      <c r="JJY91" s="3"/>
      <c r="JJZ91" s="3"/>
      <c r="JKA91" s="3"/>
      <c r="JKB91" s="5"/>
      <c r="JKC91" s="1"/>
      <c r="JKD91" s="85"/>
      <c r="JKE91" s="85"/>
      <c r="JKF91" s="109"/>
      <c r="JKG91" s="109"/>
      <c r="JKH91" s="109"/>
      <c r="JKI91" s="463"/>
      <c r="JKJ91" s="463"/>
      <c r="JKK91" s="190" t="s">
        <v>220</v>
      </c>
      <c r="JKL91" s="190"/>
      <c r="JKM91" s="3"/>
      <c r="JKN91" s="3"/>
      <c r="JKO91" s="3"/>
      <c r="JKP91" s="3"/>
      <c r="JKQ91" s="3"/>
      <c r="JKR91" s="5"/>
      <c r="JKS91" s="1"/>
      <c r="JKT91" s="85"/>
      <c r="JKU91" s="85"/>
      <c r="JKV91" s="109"/>
      <c r="JKW91" s="109"/>
      <c r="JKX91" s="109"/>
      <c r="JKY91" s="463"/>
      <c r="JKZ91" s="463"/>
      <c r="JLA91" s="190" t="s">
        <v>220</v>
      </c>
      <c r="JLB91" s="190"/>
      <c r="JLC91" s="3"/>
      <c r="JLD91" s="3"/>
      <c r="JLE91" s="3"/>
      <c r="JLF91" s="3"/>
      <c r="JLG91" s="3"/>
      <c r="JLH91" s="5"/>
      <c r="JLI91" s="1"/>
      <c r="JLJ91" s="85"/>
      <c r="JLK91" s="85"/>
      <c r="JLL91" s="109"/>
      <c r="JLM91" s="109"/>
      <c r="JLN91" s="109"/>
      <c r="JLO91" s="463"/>
      <c r="JLP91" s="463"/>
      <c r="JLQ91" s="190" t="s">
        <v>220</v>
      </c>
      <c r="JLR91" s="190"/>
      <c r="JLS91" s="3"/>
      <c r="JLT91" s="3"/>
      <c r="JLU91" s="3"/>
      <c r="JLV91" s="3"/>
      <c r="JLW91" s="3"/>
      <c r="JLX91" s="5"/>
      <c r="JLY91" s="1"/>
      <c r="JLZ91" s="85"/>
      <c r="JMA91" s="85"/>
      <c r="JMB91" s="109"/>
      <c r="JMC91" s="109"/>
      <c r="JMD91" s="109"/>
      <c r="JME91" s="463"/>
      <c r="JMF91" s="463"/>
      <c r="JMG91" s="190" t="s">
        <v>220</v>
      </c>
      <c r="JMH91" s="190"/>
      <c r="JMI91" s="3"/>
      <c r="JMJ91" s="3"/>
      <c r="JMK91" s="3"/>
      <c r="JML91" s="3"/>
      <c r="JMM91" s="3"/>
      <c r="JMN91" s="5"/>
      <c r="JMO91" s="1"/>
      <c r="JMP91" s="85"/>
      <c r="JMQ91" s="85"/>
      <c r="JMR91" s="109"/>
      <c r="JMS91" s="109"/>
      <c r="JMT91" s="109"/>
      <c r="JMU91" s="463"/>
      <c r="JMV91" s="463"/>
      <c r="JMW91" s="190" t="s">
        <v>220</v>
      </c>
      <c r="JMX91" s="190"/>
      <c r="JMY91" s="3"/>
      <c r="JMZ91" s="3"/>
      <c r="JNA91" s="3"/>
      <c r="JNB91" s="3"/>
      <c r="JNC91" s="3"/>
      <c r="JND91" s="5"/>
      <c r="JNE91" s="1"/>
      <c r="JNF91" s="85"/>
      <c r="JNG91" s="85"/>
      <c r="JNH91" s="109"/>
      <c r="JNI91" s="109"/>
      <c r="JNJ91" s="109"/>
      <c r="JNK91" s="463"/>
      <c r="JNL91" s="463"/>
      <c r="JNM91" s="190" t="s">
        <v>220</v>
      </c>
      <c r="JNN91" s="190"/>
      <c r="JNO91" s="3"/>
      <c r="JNP91" s="3"/>
      <c r="JNQ91" s="3"/>
      <c r="JNR91" s="3"/>
      <c r="JNS91" s="3"/>
      <c r="JNT91" s="5"/>
      <c r="JNU91" s="1"/>
      <c r="JNV91" s="85"/>
      <c r="JNW91" s="85"/>
      <c r="JNX91" s="109"/>
      <c r="JNY91" s="109"/>
      <c r="JNZ91" s="109"/>
      <c r="JOA91" s="463"/>
      <c r="JOB91" s="463"/>
      <c r="JOC91" s="190" t="s">
        <v>220</v>
      </c>
      <c r="JOD91" s="190"/>
      <c r="JOE91" s="3"/>
      <c r="JOF91" s="3"/>
      <c r="JOG91" s="3"/>
      <c r="JOH91" s="3"/>
      <c r="JOI91" s="3"/>
      <c r="JOJ91" s="5"/>
      <c r="JOK91" s="1"/>
      <c r="JOL91" s="85"/>
      <c r="JOM91" s="85"/>
      <c r="JON91" s="109"/>
      <c r="JOO91" s="109"/>
      <c r="JOP91" s="109"/>
      <c r="JOQ91" s="463"/>
      <c r="JOR91" s="463"/>
      <c r="JOS91" s="190" t="s">
        <v>220</v>
      </c>
      <c r="JOT91" s="190"/>
      <c r="JOU91" s="3"/>
      <c r="JOV91" s="3"/>
      <c r="JOW91" s="3"/>
      <c r="JOX91" s="3"/>
      <c r="JOY91" s="3"/>
      <c r="JOZ91" s="5"/>
      <c r="JPA91" s="1"/>
      <c r="JPB91" s="85"/>
      <c r="JPC91" s="85"/>
      <c r="JPD91" s="109"/>
      <c r="JPE91" s="109"/>
      <c r="JPF91" s="109"/>
      <c r="JPG91" s="463"/>
      <c r="JPH91" s="463"/>
      <c r="JPI91" s="190" t="s">
        <v>220</v>
      </c>
      <c r="JPJ91" s="190"/>
      <c r="JPK91" s="3"/>
      <c r="JPL91" s="3"/>
      <c r="JPM91" s="3"/>
      <c r="JPN91" s="3"/>
      <c r="JPO91" s="3"/>
      <c r="JPP91" s="5"/>
      <c r="JPQ91" s="1"/>
      <c r="JPR91" s="85"/>
      <c r="JPS91" s="85"/>
      <c r="JPT91" s="109"/>
      <c r="JPU91" s="109"/>
      <c r="JPV91" s="109"/>
      <c r="JPW91" s="463"/>
      <c r="JPX91" s="463"/>
      <c r="JPY91" s="190" t="s">
        <v>220</v>
      </c>
      <c r="JPZ91" s="190"/>
      <c r="JQA91" s="3"/>
      <c r="JQB91" s="3"/>
      <c r="JQC91" s="3"/>
      <c r="JQD91" s="3"/>
      <c r="JQE91" s="3"/>
      <c r="JQF91" s="5"/>
      <c r="JQG91" s="1"/>
      <c r="JQH91" s="85"/>
      <c r="JQI91" s="85"/>
      <c r="JQJ91" s="109"/>
      <c r="JQK91" s="109"/>
      <c r="JQL91" s="109"/>
      <c r="JQM91" s="463"/>
      <c r="JQN91" s="463"/>
      <c r="JQO91" s="190" t="s">
        <v>220</v>
      </c>
      <c r="JQP91" s="190"/>
      <c r="JQQ91" s="3"/>
      <c r="JQR91" s="3"/>
      <c r="JQS91" s="3"/>
      <c r="JQT91" s="3"/>
      <c r="JQU91" s="3"/>
      <c r="JQV91" s="5"/>
      <c r="JQW91" s="1"/>
      <c r="JQX91" s="85"/>
      <c r="JQY91" s="85"/>
      <c r="JQZ91" s="109"/>
      <c r="JRA91" s="109"/>
      <c r="JRB91" s="109"/>
      <c r="JRC91" s="463"/>
      <c r="JRD91" s="463"/>
      <c r="JRE91" s="190" t="s">
        <v>220</v>
      </c>
      <c r="JRF91" s="190"/>
      <c r="JRG91" s="3"/>
      <c r="JRH91" s="3"/>
      <c r="JRI91" s="3"/>
      <c r="JRJ91" s="3"/>
      <c r="JRK91" s="3"/>
      <c r="JRL91" s="5"/>
      <c r="JRM91" s="1"/>
      <c r="JRN91" s="85"/>
      <c r="JRO91" s="85"/>
      <c r="JRP91" s="109"/>
      <c r="JRQ91" s="109"/>
      <c r="JRR91" s="109"/>
      <c r="JRS91" s="463"/>
      <c r="JRT91" s="463"/>
      <c r="JRU91" s="190" t="s">
        <v>220</v>
      </c>
      <c r="JRV91" s="190"/>
      <c r="JRW91" s="3"/>
      <c r="JRX91" s="3"/>
      <c r="JRY91" s="3"/>
      <c r="JRZ91" s="3"/>
      <c r="JSA91" s="3"/>
      <c r="JSB91" s="5"/>
      <c r="JSC91" s="1"/>
      <c r="JSD91" s="85"/>
      <c r="JSE91" s="85"/>
      <c r="JSF91" s="109"/>
      <c r="JSG91" s="109"/>
      <c r="JSH91" s="109"/>
      <c r="JSI91" s="463"/>
      <c r="JSJ91" s="463"/>
      <c r="JSK91" s="190" t="s">
        <v>220</v>
      </c>
      <c r="JSL91" s="190"/>
      <c r="JSM91" s="3"/>
      <c r="JSN91" s="3"/>
      <c r="JSO91" s="3"/>
      <c r="JSP91" s="3"/>
      <c r="JSQ91" s="3"/>
      <c r="JSR91" s="5"/>
      <c r="JSS91" s="1"/>
      <c r="JST91" s="85"/>
      <c r="JSU91" s="85"/>
      <c r="JSV91" s="109"/>
      <c r="JSW91" s="109"/>
      <c r="JSX91" s="109"/>
      <c r="JSY91" s="463"/>
      <c r="JSZ91" s="463"/>
      <c r="JTA91" s="190" t="s">
        <v>220</v>
      </c>
      <c r="JTB91" s="190"/>
      <c r="JTC91" s="3"/>
      <c r="JTD91" s="3"/>
      <c r="JTE91" s="3"/>
      <c r="JTF91" s="3"/>
      <c r="JTG91" s="3"/>
      <c r="JTH91" s="5"/>
      <c r="JTI91" s="1"/>
      <c r="JTJ91" s="85"/>
      <c r="JTK91" s="85"/>
      <c r="JTL91" s="109"/>
      <c r="JTM91" s="109"/>
      <c r="JTN91" s="109"/>
      <c r="JTO91" s="463"/>
      <c r="JTP91" s="463"/>
      <c r="JTQ91" s="190" t="s">
        <v>220</v>
      </c>
      <c r="JTR91" s="190"/>
      <c r="JTS91" s="3"/>
      <c r="JTT91" s="3"/>
      <c r="JTU91" s="3"/>
      <c r="JTV91" s="3"/>
      <c r="JTW91" s="3"/>
      <c r="JTX91" s="5"/>
      <c r="JTY91" s="1"/>
      <c r="JTZ91" s="85"/>
      <c r="JUA91" s="85"/>
      <c r="JUB91" s="109"/>
      <c r="JUC91" s="109"/>
      <c r="JUD91" s="109"/>
      <c r="JUE91" s="463"/>
      <c r="JUF91" s="463"/>
      <c r="JUG91" s="190" t="s">
        <v>220</v>
      </c>
      <c r="JUH91" s="190"/>
      <c r="JUI91" s="3"/>
      <c r="JUJ91" s="3"/>
      <c r="JUK91" s="3"/>
      <c r="JUL91" s="3"/>
      <c r="JUM91" s="3"/>
      <c r="JUN91" s="5"/>
      <c r="JUO91" s="1"/>
      <c r="JUP91" s="85"/>
      <c r="JUQ91" s="85"/>
      <c r="JUR91" s="109"/>
      <c r="JUS91" s="109"/>
      <c r="JUT91" s="109"/>
      <c r="JUU91" s="463"/>
      <c r="JUV91" s="463"/>
      <c r="JUW91" s="190" t="s">
        <v>220</v>
      </c>
      <c r="JUX91" s="190"/>
      <c r="JUY91" s="3"/>
      <c r="JUZ91" s="3"/>
      <c r="JVA91" s="3"/>
      <c r="JVB91" s="3"/>
      <c r="JVC91" s="3"/>
      <c r="JVD91" s="5"/>
      <c r="JVE91" s="1"/>
      <c r="JVF91" s="85"/>
      <c r="JVG91" s="85"/>
      <c r="JVH91" s="109"/>
      <c r="JVI91" s="109"/>
      <c r="JVJ91" s="109"/>
      <c r="JVK91" s="463"/>
      <c r="JVL91" s="463"/>
      <c r="JVM91" s="190" t="s">
        <v>220</v>
      </c>
      <c r="JVN91" s="190"/>
      <c r="JVO91" s="3"/>
      <c r="JVP91" s="3"/>
      <c r="JVQ91" s="3"/>
      <c r="JVR91" s="3"/>
      <c r="JVS91" s="3"/>
      <c r="JVT91" s="5"/>
      <c r="JVU91" s="1"/>
      <c r="JVV91" s="85"/>
      <c r="JVW91" s="85"/>
      <c r="JVX91" s="109"/>
      <c r="JVY91" s="109"/>
      <c r="JVZ91" s="109"/>
      <c r="JWA91" s="463"/>
      <c r="JWB91" s="463"/>
      <c r="JWC91" s="190" t="s">
        <v>220</v>
      </c>
      <c r="JWD91" s="190"/>
      <c r="JWE91" s="3"/>
      <c r="JWF91" s="3"/>
      <c r="JWG91" s="3"/>
      <c r="JWH91" s="3"/>
      <c r="JWI91" s="3"/>
      <c r="JWJ91" s="5"/>
      <c r="JWK91" s="1"/>
      <c r="JWL91" s="85"/>
      <c r="JWM91" s="85"/>
      <c r="JWN91" s="109"/>
      <c r="JWO91" s="109"/>
      <c r="JWP91" s="109"/>
      <c r="JWQ91" s="463"/>
      <c r="JWR91" s="463"/>
      <c r="JWS91" s="190" t="s">
        <v>220</v>
      </c>
      <c r="JWT91" s="190"/>
      <c r="JWU91" s="3"/>
      <c r="JWV91" s="3"/>
      <c r="JWW91" s="3"/>
      <c r="JWX91" s="3"/>
      <c r="JWY91" s="3"/>
      <c r="JWZ91" s="5"/>
      <c r="JXA91" s="1"/>
      <c r="JXB91" s="85"/>
      <c r="JXC91" s="85"/>
      <c r="JXD91" s="109"/>
      <c r="JXE91" s="109"/>
      <c r="JXF91" s="109"/>
      <c r="JXG91" s="463"/>
      <c r="JXH91" s="463"/>
      <c r="JXI91" s="190" t="s">
        <v>220</v>
      </c>
      <c r="JXJ91" s="190"/>
      <c r="JXK91" s="3"/>
      <c r="JXL91" s="3"/>
      <c r="JXM91" s="3"/>
      <c r="JXN91" s="3"/>
      <c r="JXO91" s="3"/>
      <c r="JXP91" s="5"/>
      <c r="JXQ91" s="1"/>
      <c r="JXR91" s="85"/>
      <c r="JXS91" s="85"/>
      <c r="JXT91" s="109"/>
      <c r="JXU91" s="109"/>
      <c r="JXV91" s="109"/>
      <c r="JXW91" s="463"/>
      <c r="JXX91" s="463"/>
      <c r="JXY91" s="190" t="s">
        <v>220</v>
      </c>
      <c r="JXZ91" s="190"/>
      <c r="JYA91" s="3"/>
      <c r="JYB91" s="3"/>
      <c r="JYC91" s="3"/>
      <c r="JYD91" s="3"/>
      <c r="JYE91" s="3"/>
      <c r="JYF91" s="5"/>
      <c r="JYG91" s="1"/>
      <c r="JYH91" s="85"/>
      <c r="JYI91" s="85"/>
      <c r="JYJ91" s="109"/>
      <c r="JYK91" s="109"/>
      <c r="JYL91" s="109"/>
      <c r="JYM91" s="463"/>
      <c r="JYN91" s="463"/>
      <c r="JYO91" s="190" t="s">
        <v>220</v>
      </c>
      <c r="JYP91" s="190"/>
      <c r="JYQ91" s="3"/>
      <c r="JYR91" s="3"/>
      <c r="JYS91" s="3"/>
      <c r="JYT91" s="3"/>
      <c r="JYU91" s="3"/>
      <c r="JYV91" s="5"/>
      <c r="JYW91" s="1"/>
      <c r="JYX91" s="85"/>
      <c r="JYY91" s="85"/>
      <c r="JYZ91" s="109"/>
      <c r="JZA91" s="109"/>
      <c r="JZB91" s="109"/>
      <c r="JZC91" s="463"/>
      <c r="JZD91" s="463"/>
      <c r="JZE91" s="190" t="s">
        <v>220</v>
      </c>
      <c r="JZF91" s="190"/>
      <c r="JZG91" s="3"/>
      <c r="JZH91" s="3"/>
      <c r="JZI91" s="3"/>
      <c r="JZJ91" s="3"/>
      <c r="JZK91" s="3"/>
      <c r="JZL91" s="5"/>
      <c r="JZM91" s="1"/>
      <c r="JZN91" s="85"/>
      <c r="JZO91" s="85"/>
      <c r="JZP91" s="109"/>
      <c r="JZQ91" s="109"/>
      <c r="JZR91" s="109"/>
      <c r="JZS91" s="463"/>
      <c r="JZT91" s="463"/>
      <c r="JZU91" s="190" t="s">
        <v>220</v>
      </c>
      <c r="JZV91" s="190"/>
      <c r="JZW91" s="3"/>
      <c r="JZX91" s="3"/>
      <c r="JZY91" s="3"/>
      <c r="JZZ91" s="3"/>
      <c r="KAA91" s="3"/>
      <c r="KAB91" s="5"/>
      <c r="KAC91" s="1"/>
      <c r="KAD91" s="85"/>
      <c r="KAE91" s="85"/>
      <c r="KAF91" s="109"/>
      <c r="KAG91" s="109"/>
      <c r="KAH91" s="109"/>
      <c r="KAI91" s="463"/>
      <c r="KAJ91" s="463"/>
      <c r="KAK91" s="190" t="s">
        <v>220</v>
      </c>
      <c r="KAL91" s="190"/>
      <c r="KAM91" s="3"/>
      <c r="KAN91" s="3"/>
      <c r="KAO91" s="3"/>
      <c r="KAP91" s="3"/>
      <c r="KAQ91" s="3"/>
      <c r="KAR91" s="5"/>
      <c r="KAS91" s="1"/>
      <c r="KAT91" s="85"/>
      <c r="KAU91" s="85"/>
      <c r="KAV91" s="109"/>
      <c r="KAW91" s="109"/>
      <c r="KAX91" s="109"/>
      <c r="KAY91" s="463"/>
      <c r="KAZ91" s="463"/>
      <c r="KBA91" s="190" t="s">
        <v>220</v>
      </c>
      <c r="KBB91" s="190"/>
      <c r="KBC91" s="3"/>
      <c r="KBD91" s="3"/>
      <c r="KBE91" s="3"/>
      <c r="KBF91" s="3"/>
      <c r="KBG91" s="3"/>
      <c r="KBH91" s="5"/>
      <c r="KBI91" s="1"/>
      <c r="KBJ91" s="85"/>
      <c r="KBK91" s="85"/>
      <c r="KBL91" s="109"/>
      <c r="KBM91" s="109"/>
      <c r="KBN91" s="109"/>
      <c r="KBO91" s="463"/>
      <c r="KBP91" s="463"/>
      <c r="KBQ91" s="190" t="s">
        <v>220</v>
      </c>
      <c r="KBR91" s="190"/>
      <c r="KBS91" s="3"/>
      <c r="KBT91" s="3"/>
      <c r="KBU91" s="3"/>
      <c r="KBV91" s="3"/>
      <c r="KBW91" s="3"/>
      <c r="KBX91" s="5"/>
      <c r="KBY91" s="1"/>
      <c r="KBZ91" s="85"/>
      <c r="KCA91" s="85"/>
      <c r="KCB91" s="109"/>
      <c r="KCC91" s="109"/>
      <c r="KCD91" s="109"/>
      <c r="KCE91" s="463"/>
      <c r="KCF91" s="463"/>
      <c r="KCG91" s="190" t="s">
        <v>220</v>
      </c>
      <c r="KCH91" s="190"/>
      <c r="KCI91" s="3"/>
      <c r="KCJ91" s="3"/>
      <c r="KCK91" s="3"/>
      <c r="KCL91" s="3"/>
      <c r="KCM91" s="3"/>
      <c r="KCN91" s="5"/>
      <c r="KCO91" s="1"/>
      <c r="KCP91" s="85"/>
      <c r="KCQ91" s="85"/>
      <c r="KCR91" s="109"/>
      <c r="KCS91" s="109"/>
      <c r="KCT91" s="109"/>
      <c r="KCU91" s="463"/>
      <c r="KCV91" s="463"/>
      <c r="KCW91" s="190" t="s">
        <v>220</v>
      </c>
      <c r="KCX91" s="190"/>
      <c r="KCY91" s="3"/>
      <c r="KCZ91" s="3"/>
      <c r="KDA91" s="3"/>
      <c r="KDB91" s="3"/>
      <c r="KDC91" s="3"/>
      <c r="KDD91" s="5"/>
      <c r="KDE91" s="1"/>
      <c r="KDF91" s="85"/>
      <c r="KDG91" s="85"/>
      <c r="KDH91" s="109"/>
      <c r="KDI91" s="109"/>
      <c r="KDJ91" s="109"/>
      <c r="KDK91" s="463"/>
      <c r="KDL91" s="463"/>
      <c r="KDM91" s="190" t="s">
        <v>220</v>
      </c>
      <c r="KDN91" s="190"/>
      <c r="KDO91" s="3"/>
      <c r="KDP91" s="3"/>
      <c r="KDQ91" s="3"/>
      <c r="KDR91" s="3"/>
      <c r="KDS91" s="3"/>
      <c r="KDT91" s="5"/>
      <c r="KDU91" s="1"/>
      <c r="KDV91" s="85"/>
      <c r="KDW91" s="85"/>
      <c r="KDX91" s="109"/>
      <c r="KDY91" s="109"/>
      <c r="KDZ91" s="109"/>
      <c r="KEA91" s="463"/>
      <c r="KEB91" s="463"/>
      <c r="KEC91" s="190" t="s">
        <v>220</v>
      </c>
      <c r="KED91" s="190"/>
      <c r="KEE91" s="3"/>
      <c r="KEF91" s="3"/>
      <c r="KEG91" s="3"/>
      <c r="KEH91" s="3"/>
      <c r="KEI91" s="3"/>
      <c r="KEJ91" s="5"/>
      <c r="KEK91" s="1"/>
      <c r="KEL91" s="85"/>
      <c r="KEM91" s="85"/>
      <c r="KEN91" s="109"/>
      <c r="KEO91" s="109"/>
      <c r="KEP91" s="109"/>
      <c r="KEQ91" s="463"/>
      <c r="KER91" s="463"/>
      <c r="KES91" s="190" t="s">
        <v>220</v>
      </c>
      <c r="KET91" s="190"/>
      <c r="KEU91" s="3"/>
      <c r="KEV91" s="3"/>
      <c r="KEW91" s="3"/>
      <c r="KEX91" s="3"/>
      <c r="KEY91" s="3"/>
      <c r="KEZ91" s="5"/>
      <c r="KFA91" s="1"/>
      <c r="KFB91" s="85"/>
      <c r="KFC91" s="85"/>
      <c r="KFD91" s="109"/>
      <c r="KFE91" s="109"/>
      <c r="KFF91" s="109"/>
      <c r="KFG91" s="463"/>
      <c r="KFH91" s="463"/>
      <c r="KFI91" s="190" t="s">
        <v>220</v>
      </c>
      <c r="KFJ91" s="190"/>
      <c r="KFK91" s="3"/>
      <c r="KFL91" s="3"/>
      <c r="KFM91" s="3"/>
      <c r="KFN91" s="3"/>
      <c r="KFO91" s="3"/>
      <c r="KFP91" s="5"/>
      <c r="KFQ91" s="1"/>
      <c r="KFR91" s="85"/>
      <c r="KFS91" s="85"/>
      <c r="KFT91" s="109"/>
      <c r="KFU91" s="109"/>
      <c r="KFV91" s="109"/>
      <c r="KFW91" s="463"/>
      <c r="KFX91" s="463"/>
      <c r="KFY91" s="190" t="s">
        <v>220</v>
      </c>
      <c r="KFZ91" s="190"/>
      <c r="KGA91" s="3"/>
      <c r="KGB91" s="3"/>
      <c r="KGC91" s="3"/>
      <c r="KGD91" s="3"/>
      <c r="KGE91" s="3"/>
      <c r="KGF91" s="5"/>
      <c r="KGG91" s="1"/>
      <c r="KGH91" s="85"/>
      <c r="KGI91" s="85"/>
      <c r="KGJ91" s="109"/>
      <c r="KGK91" s="109"/>
      <c r="KGL91" s="109"/>
      <c r="KGM91" s="463"/>
      <c r="KGN91" s="463"/>
      <c r="KGO91" s="190" t="s">
        <v>220</v>
      </c>
      <c r="KGP91" s="190"/>
      <c r="KGQ91" s="3"/>
      <c r="KGR91" s="3"/>
      <c r="KGS91" s="3"/>
      <c r="KGT91" s="3"/>
      <c r="KGU91" s="3"/>
      <c r="KGV91" s="5"/>
      <c r="KGW91" s="1"/>
      <c r="KGX91" s="85"/>
      <c r="KGY91" s="85"/>
      <c r="KGZ91" s="109"/>
      <c r="KHA91" s="109"/>
      <c r="KHB91" s="109"/>
      <c r="KHC91" s="463"/>
      <c r="KHD91" s="463"/>
      <c r="KHE91" s="190" t="s">
        <v>220</v>
      </c>
      <c r="KHF91" s="190"/>
      <c r="KHG91" s="3"/>
      <c r="KHH91" s="3"/>
      <c r="KHI91" s="3"/>
      <c r="KHJ91" s="3"/>
      <c r="KHK91" s="3"/>
      <c r="KHL91" s="5"/>
      <c r="KHM91" s="1"/>
      <c r="KHN91" s="85"/>
      <c r="KHO91" s="85"/>
      <c r="KHP91" s="109"/>
      <c r="KHQ91" s="109"/>
      <c r="KHR91" s="109"/>
      <c r="KHS91" s="463"/>
      <c r="KHT91" s="463"/>
      <c r="KHU91" s="190" t="s">
        <v>220</v>
      </c>
      <c r="KHV91" s="190"/>
      <c r="KHW91" s="3"/>
      <c r="KHX91" s="3"/>
      <c r="KHY91" s="3"/>
      <c r="KHZ91" s="3"/>
      <c r="KIA91" s="3"/>
      <c r="KIB91" s="5"/>
      <c r="KIC91" s="1"/>
      <c r="KID91" s="85"/>
      <c r="KIE91" s="85"/>
      <c r="KIF91" s="109"/>
      <c r="KIG91" s="109"/>
      <c r="KIH91" s="109"/>
      <c r="KII91" s="463"/>
      <c r="KIJ91" s="463"/>
      <c r="KIK91" s="190" t="s">
        <v>220</v>
      </c>
      <c r="KIL91" s="190"/>
      <c r="KIM91" s="3"/>
      <c r="KIN91" s="3"/>
      <c r="KIO91" s="3"/>
      <c r="KIP91" s="3"/>
      <c r="KIQ91" s="3"/>
      <c r="KIR91" s="5"/>
      <c r="KIS91" s="1"/>
      <c r="KIT91" s="85"/>
      <c r="KIU91" s="85"/>
      <c r="KIV91" s="109"/>
      <c r="KIW91" s="109"/>
      <c r="KIX91" s="109"/>
      <c r="KIY91" s="463"/>
      <c r="KIZ91" s="463"/>
      <c r="KJA91" s="190" t="s">
        <v>220</v>
      </c>
      <c r="KJB91" s="190"/>
      <c r="KJC91" s="3"/>
      <c r="KJD91" s="3"/>
      <c r="KJE91" s="3"/>
      <c r="KJF91" s="3"/>
      <c r="KJG91" s="3"/>
      <c r="KJH91" s="5"/>
      <c r="KJI91" s="1"/>
      <c r="KJJ91" s="85"/>
      <c r="KJK91" s="85"/>
      <c r="KJL91" s="109"/>
      <c r="KJM91" s="109"/>
      <c r="KJN91" s="109"/>
      <c r="KJO91" s="463"/>
      <c r="KJP91" s="463"/>
      <c r="KJQ91" s="190" t="s">
        <v>220</v>
      </c>
      <c r="KJR91" s="190"/>
      <c r="KJS91" s="3"/>
      <c r="KJT91" s="3"/>
      <c r="KJU91" s="3"/>
      <c r="KJV91" s="3"/>
      <c r="KJW91" s="3"/>
      <c r="KJX91" s="5"/>
      <c r="KJY91" s="1"/>
      <c r="KJZ91" s="85"/>
      <c r="KKA91" s="85"/>
      <c r="KKB91" s="109"/>
      <c r="KKC91" s="109"/>
      <c r="KKD91" s="109"/>
      <c r="KKE91" s="463"/>
      <c r="KKF91" s="463"/>
      <c r="KKG91" s="190" t="s">
        <v>220</v>
      </c>
      <c r="KKH91" s="190"/>
      <c r="KKI91" s="3"/>
      <c r="KKJ91" s="3"/>
      <c r="KKK91" s="3"/>
      <c r="KKL91" s="3"/>
      <c r="KKM91" s="3"/>
      <c r="KKN91" s="5"/>
      <c r="KKO91" s="1"/>
      <c r="KKP91" s="85"/>
      <c r="KKQ91" s="85"/>
      <c r="KKR91" s="109"/>
      <c r="KKS91" s="109"/>
      <c r="KKT91" s="109"/>
      <c r="KKU91" s="463"/>
      <c r="KKV91" s="463"/>
      <c r="KKW91" s="190" t="s">
        <v>220</v>
      </c>
      <c r="KKX91" s="190"/>
      <c r="KKY91" s="3"/>
      <c r="KKZ91" s="3"/>
      <c r="KLA91" s="3"/>
      <c r="KLB91" s="3"/>
      <c r="KLC91" s="3"/>
      <c r="KLD91" s="5"/>
      <c r="KLE91" s="1"/>
      <c r="KLF91" s="85"/>
      <c r="KLG91" s="85"/>
      <c r="KLH91" s="109"/>
      <c r="KLI91" s="109"/>
      <c r="KLJ91" s="109"/>
      <c r="KLK91" s="463"/>
      <c r="KLL91" s="463"/>
      <c r="KLM91" s="190" t="s">
        <v>220</v>
      </c>
      <c r="KLN91" s="190"/>
      <c r="KLO91" s="3"/>
      <c r="KLP91" s="3"/>
      <c r="KLQ91" s="3"/>
      <c r="KLR91" s="3"/>
      <c r="KLS91" s="3"/>
      <c r="KLT91" s="5"/>
      <c r="KLU91" s="1"/>
      <c r="KLV91" s="85"/>
      <c r="KLW91" s="85"/>
      <c r="KLX91" s="109"/>
      <c r="KLY91" s="109"/>
      <c r="KLZ91" s="109"/>
      <c r="KMA91" s="463"/>
      <c r="KMB91" s="463"/>
      <c r="KMC91" s="190" t="s">
        <v>220</v>
      </c>
      <c r="KMD91" s="190"/>
      <c r="KME91" s="3"/>
      <c r="KMF91" s="3"/>
      <c r="KMG91" s="3"/>
      <c r="KMH91" s="3"/>
      <c r="KMI91" s="3"/>
      <c r="KMJ91" s="5"/>
      <c r="KMK91" s="1"/>
      <c r="KML91" s="85"/>
      <c r="KMM91" s="85"/>
      <c r="KMN91" s="109"/>
      <c r="KMO91" s="109"/>
      <c r="KMP91" s="109"/>
      <c r="KMQ91" s="463"/>
      <c r="KMR91" s="463"/>
      <c r="KMS91" s="190" t="s">
        <v>220</v>
      </c>
      <c r="KMT91" s="190"/>
      <c r="KMU91" s="3"/>
      <c r="KMV91" s="3"/>
      <c r="KMW91" s="3"/>
      <c r="KMX91" s="3"/>
      <c r="KMY91" s="3"/>
      <c r="KMZ91" s="5"/>
      <c r="KNA91" s="1"/>
      <c r="KNB91" s="85"/>
      <c r="KNC91" s="85"/>
      <c r="KND91" s="109"/>
      <c r="KNE91" s="109"/>
      <c r="KNF91" s="109"/>
      <c r="KNG91" s="463"/>
      <c r="KNH91" s="463"/>
      <c r="KNI91" s="190" t="s">
        <v>220</v>
      </c>
      <c r="KNJ91" s="190"/>
      <c r="KNK91" s="3"/>
      <c r="KNL91" s="3"/>
      <c r="KNM91" s="3"/>
      <c r="KNN91" s="3"/>
      <c r="KNO91" s="3"/>
      <c r="KNP91" s="5"/>
      <c r="KNQ91" s="1"/>
      <c r="KNR91" s="85"/>
      <c r="KNS91" s="85"/>
      <c r="KNT91" s="109"/>
      <c r="KNU91" s="109"/>
      <c r="KNV91" s="109"/>
      <c r="KNW91" s="463"/>
      <c r="KNX91" s="463"/>
      <c r="KNY91" s="190" t="s">
        <v>220</v>
      </c>
      <c r="KNZ91" s="190"/>
      <c r="KOA91" s="3"/>
      <c r="KOB91" s="3"/>
      <c r="KOC91" s="3"/>
      <c r="KOD91" s="3"/>
      <c r="KOE91" s="3"/>
      <c r="KOF91" s="5"/>
      <c r="KOG91" s="1"/>
      <c r="KOH91" s="85"/>
      <c r="KOI91" s="85"/>
      <c r="KOJ91" s="109"/>
      <c r="KOK91" s="109"/>
      <c r="KOL91" s="109"/>
      <c r="KOM91" s="463"/>
      <c r="KON91" s="463"/>
      <c r="KOO91" s="190" t="s">
        <v>220</v>
      </c>
      <c r="KOP91" s="190"/>
      <c r="KOQ91" s="3"/>
      <c r="KOR91" s="3"/>
      <c r="KOS91" s="3"/>
      <c r="KOT91" s="3"/>
      <c r="KOU91" s="3"/>
      <c r="KOV91" s="5"/>
      <c r="KOW91" s="1"/>
      <c r="KOX91" s="85"/>
      <c r="KOY91" s="85"/>
      <c r="KOZ91" s="109"/>
      <c r="KPA91" s="109"/>
      <c r="KPB91" s="109"/>
      <c r="KPC91" s="463"/>
      <c r="KPD91" s="463"/>
      <c r="KPE91" s="190" t="s">
        <v>220</v>
      </c>
      <c r="KPF91" s="190"/>
      <c r="KPG91" s="3"/>
      <c r="KPH91" s="3"/>
      <c r="KPI91" s="3"/>
      <c r="KPJ91" s="3"/>
      <c r="KPK91" s="3"/>
      <c r="KPL91" s="5"/>
      <c r="KPM91" s="1"/>
      <c r="KPN91" s="85"/>
      <c r="KPO91" s="85"/>
      <c r="KPP91" s="109"/>
      <c r="KPQ91" s="109"/>
      <c r="KPR91" s="109"/>
      <c r="KPS91" s="463"/>
      <c r="KPT91" s="463"/>
      <c r="KPU91" s="190" t="s">
        <v>220</v>
      </c>
      <c r="KPV91" s="190"/>
      <c r="KPW91" s="3"/>
      <c r="KPX91" s="3"/>
      <c r="KPY91" s="3"/>
      <c r="KPZ91" s="3"/>
      <c r="KQA91" s="3"/>
      <c r="KQB91" s="5"/>
      <c r="KQC91" s="1"/>
      <c r="KQD91" s="85"/>
      <c r="KQE91" s="85"/>
      <c r="KQF91" s="109"/>
      <c r="KQG91" s="109"/>
      <c r="KQH91" s="109"/>
      <c r="KQI91" s="463"/>
      <c r="KQJ91" s="463"/>
      <c r="KQK91" s="190" t="s">
        <v>220</v>
      </c>
      <c r="KQL91" s="190"/>
      <c r="KQM91" s="3"/>
      <c r="KQN91" s="3"/>
      <c r="KQO91" s="3"/>
      <c r="KQP91" s="3"/>
      <c r="KQQ91" s="3"/>
      <c r="KQR91" s="5"/>
      <c r="KQS91" s="1"/>
      <c r="KQT91" s="85"/>
      <c r="KQU91" s="85"/>
      <c r="KQV91" s="109"/>
      <c r="KQW91" s="109"/>
      <c r="KQX91" s="109"/>
      <c r="KQY91" s="463"/>
      <c r="KQZ91" s="463"/>
      <c r="KRA91" s="190" t="s">
        <v>220</v>
      </c>
      <c r="KRB91" s="190"/>
      <c r="KRC91" s="3"/>
      <c r="KRD91" s="3"/>
      <c r="KRE91" s="3"/>
      <c r="KRF91" s="3"/>
      <c r="KRG91" s="3"/>
      <c r="KRH91" s="5"/>
      <c r="KRI91" s="1"/>
      <c r="KRJ91" s="85"/>
      <c r="KRK91" s="85"/>
      <c r="KRL91" s="109"/>
      <c r="KRM91" s="109"/>
      <c r="KRN91" s="109"/>
      <c r="KRO91" s="463"/>
      <c r="KRP91" s="463"/>
      <c r="KRQ91" s="190" t="s">
        <v>220</v>
      </c>
      <c r="KRR91" s="190"/>
      <c r="KRS91" s="3"/>
      <c r="KRT91" s="3"/>
      <c r="KRU91" s="3"/>
      <c r="KRV91" s="3"/>
      <c r="KRW91" s="3"/>
      <c r="KRX91" s="5"/>
      <c r="KRY91" s="1"/>
      <c r="KRZ91" s="85"/>
      <c r="KSA91" s="85"/>
      <c r="KSB91" s="109"/>
      <c r="KSC91" s="109"/>
      <c r="KSD91" s="109"/>
      <c r="KSE91" s="463"/>
      <c r="KSF91" s="463"/>
      <c r="KSG91" s="190" t="s">
        <v>220</v>
      </c>
      <c r="KSH91" s="190"/>
      <c r="KSI91" s="3"/>
      <c r="KSJ91" s="3"/>
      <c r="KSK91" s="3"/>
      <c r="KSL91" s="3"/>
      <c r="KSM91" s="3"/>
      <c r="KSN91" s="5"/>
      <c r="KSO91" s="1"/>
      <c r="KSP91" s="85"/>
      <c r="KSQ91" s="85"/>
      <c r="KSR91" s="109"/>
      <c r="KSS91" s="109"/>
      <c r="KST91" s="109"/>
      <c r="KSU91" s="463"/>
      <c r="KSV91" s="463"/>
      <c r="KSW91" s="190" t="s">
        <v>220</v>
      </c>
      <c r="KSX91" s="190"/>
      <c r="KSY91" s="3"/>
      <c r="KSZ91" s="3"/>
      <c r="KTA91" s="3"/>
      <c r="KTB91" s="3"/>
      <c r="KTC91" s="3"/>
      <c r="KTD91" s="5"/>
      <c r="KTE91" s="1"/>
      <c r="KTF91" s="85"/>
      <c r="KTG91" s="85"/>
      <c r="KTH91" s="109"/>
      <c r="KTI91" s="109"/>
      <c r="KTJ91" s="109"/>
      <c r="KTK91" s="463"/>
      <c r="KTL91" s="463"/>
      <c r="KTM91" s="190" t="s">
        <v>220</v>
      </c>
      <c r="KTN91" s="190"/>
      <c r="KTO91" s="3"/>
      <c r="KTP91" s="3"/>
      <c r="KTQ91" s="3"/>
      <c r="KTR91" s="3"/>
      <c r="KTS91" s="3"/>
      <c r="KTT91" s="5"/>
      <c r="KTU91" s="1"/>
      <c r="KTV91" s="85"/>
      <c r="KTW91" s="85"/>
      <c r="KTX91" s="109"/>
      <c r="KTY91" s="109"/>
      <c r="KTZ91" s="109"/>
      <c r="KUA91" s="463"/>
      <c r="KUB91" s="463"/>
      <c r="KUC91" s="190" t="s">
        <v>220</v>
      </c>
      <c r="KUD91" s="190"/>
      <c r="KUE91" s="3"/>
      <c r="KUF91" s="3"/>
      <c r="KUG91" s="3"/>
      <c r="KUH91" s="3"/>
      <c r="KUI91" s="3"/>
      <c r="KUJ91" s="5"/>
      <c r="KUK91" s="1"/>
      <c r="KUL91" s="85"/>
      <c r="KUM91" s="85"/>
      <c r="KUN91" s="109"/>
      <c r="KUO91" s="109"/>
      <c r="KUP91" s="109"/>
      <c r="KUQ91" s="463"/>
      <c r="KUR91" s="463"/>
      <c r="KUS91" s="190" t="s">
        <v>220</v>
      </c>
      <c r="KUT91" s="190"/>
      <c r="KUU91" s="3"/>
      <c r="KUV91" s="3"/>
      <c r="KUW91" s="3"/>
      <c r="KUX91" s="3"/>
      <c r="KUY91" s="3"/>
      <c r="KUZ91" s="5"/>
      <c r="KVA91" s="1"/>
      <c r="KVB91" s="85"/>
      <c r="KVC91" s="85"/>
      <c r="KVD91" s="109"/>
      <c r="KVE91" s="109"/>
      <c r="KVF91" s="109"/>
      <c r="KVG91" s="463"/>
      <c r="KVH91" s="463"/>
      <c r="KVI91" s="190" t="s">
        <v>220</v>
      </c>
      <c r="KVJ91" s="190"/>
      <c r="KVK91" s="3"/>
      <c r="KVL91" s="3"/>
      <c r="KVM91" s="3"/>
      <c r="KVN91" s="3"/>
      <c r="KVO91" s="3"/>
      <c r="KVP91" s="5"/>
      <c r="KVQ91" s="1"/>
      <c r="KVR91" s="85"/>
      <c r="KVS91" s="85"/>
      <c r="KVT91" s="109"/>
      <c r="KVU91" s="109"/>
      <c r="KVV91" s="109"/>
      <c r="KVW91" s="463"/>
      <c r="KVX91" s="463"/>
      <c r="KVY91" s="190" t="s">
        <v>220</v>
      </c>
      <c r="KVZ91" s="190"/>
      <c r="KWA91" s="3"/>
      <c r="KWB91" s="3"/>
      <c r="KWC91" s="3"/>
      <c r="KWD91" s="3"/>
      <c r="KWE91" s="3"/>
      <c r="KWF91" s="5"/>
      <c r="KWG91" s="1"/>
      <c r="KWH91" s="85"/>
      <c r="KWI91" s="85"/>
      <c r="KWJ91" s="109"/>
      <c r="KWK91" s="109"/>
      <c r="KWL91" s="109"/>
      <c r="KWM91" s="463"/>
      <c r="KWN91" s="463"/>
      <c r="KWO91" s="190" t="s">
        <v>220</v>
      </c>
      <c r="KWP91" s="190"/>
      <c r="KWQ91" s="3"/>
      <c r="KWR91" s="3"/>
      <c r="KWS91" s="3"/>
      <c r="KWT91" s="3"/>
      <c r="KWU91" s="3"/>
      <c r="KWV91" s="5"/>
      <c r="KWW91" s="1"/>
      <c r="KWX91" s="85"/>
      <c r="KWY91" s="85"/>
      <c r="KWZ91" s="109"/>
      <c r="KXA91" s="109"/>
      <c r="KXB91" s="109"/>
      <c r="KXC91" s="463"/>
      <c r="KXD91" s="463"/>
      <c r="KXE91" s="190" t="s">
        <v>220</v>
      </c>
      <c r="KXF91" s="190"/>
      <c r="KXG91" s="3"/>
      <c r="KXH91" s="3"/>
      <c r="KXI91" s="3"/>
      <c r="KXJ91" s="3"/>
      <c r="KXK91" s="3"/>
      <c r="KXL91" s="5"/>
      <c r="KXM91" s="1"/>
      <c r="KXN91" s="85"/>
      <c r="KXO91" s="85"/>
      <c r="KXP91" s="109"/>
      <c r="KXQ91" s="109"/>
      <c r="KXR91" s="109"/>
      <c r="KXS91" s="463"/>
      <c r="KXT91" s="463"/>
      <c r="KXU91" s="190" t="s">
        <v>220</v>
      </c>
      <c r="KXV91" s="190"/>
      <c r="KXW91" s="3"/>
      <c r="KXX91" s="3"/>
      <c r="KXY91" s="3"/>
      <c r="KXZ91" s="3"/>
      <c r="KYA91" s="3"/>
      <c r="KYB91" s="5"/>
      <c r="KYC91" s="1"/>
      <c r="KYD91" s="85"/>
      <c r="KYE91" s="85"/>
      <c r="KYF91" s="109"/>
      <c r="KYG91" s="109"/>
      <c r="KYH91" s="109"/>
      <c r="KYI91" s="463"/>
      <c r="KYJ91" s="463"/>
      <c r="KYK91" s="190" t="s">
        <v>220</v>
      </c>
      <c r="KYL91" s="190"/>
      <c r="KYM91" s="3"/>
      <c r="KYN91" s="3"/>
      <c r="KYO91" s="3"/>
      <c r="KYP91" s="3"/>
      <c r="KYQ91" s="3"/>
      <c r="KYR91" s="5"/>
      <c r="KYS91" s="1"/>
      <c r="KYT91" s="85"/>
      <c r="KYU91" s="85"/>
      <c r="KYV91" s="109"/>
      <c r="KYW91" s="109"/>
      <c r="KYX91" s="109"/>
      <c r="KYY91" s="463"/>
      <c r="KYZ91" s="463"/>
      <c r="KZA91" s="190" t="s">
        <v>220</v>
      </c>
      <c r="KZB91" s="190"/>
      <c r="KZC91" s="3"/>
      <c r="KZD91" s="3"/>
      <c r="KZE91" s="3"/>
      <c r="KZF91" s="3"/>
      <c r="KZG91" s="3"/>
      <c r="KZH91" s="5"/>
      <c r="KZI91" s="1"/>
      <c r="KZJ91" s="85"/>
      <c r="KZK91" s="85"/>
      <c r="KZL91" s="109"/>
      <c r="KZM91" s="109"/>
      <c r="KZN91" s="109"/>
      <c r="KZO91" s="463"/>
      <c r="KZP91" s="463"/>
      <c r="KZQ91" s="190" t="s">
        <v>220</v>
      </c>
      <c r="KZR91" s="190"/>
      <c r="KZS91" s="3"/>
      <c r="KZT91" s="3"/>
      <c r="KZU91" s="3"/>
      <c r="KZV91" s="3"/>
      <c r="KZW91" s="3"/>
      <c r="KZX91" s="5"/>
      <c r="KZY91" s="1"/>
      <c r="KZZ91" s="85"/>
      <c r="LAA91" s="85"/>
      <c r="LAB91" s="109"/>
      <c r="LAC91" s="109"/>
      <c r="LAD91" s="109"/>
      <c r="LAE91" s="463"/>
      <c r="LAF91" s="463"/>
      <c r="LAG91" s="190" t="s">
        <v>220</v>
      </c>
      <c r="LAH91" s="190"/>
      <c r="LAI91" s="3"/>
      <c r="LAJ91" s="3"/>
      <c r="LAK91" s="3"/>
      <c r="LAL91" s="3"/>
      <c r="LAM91" s="3"/>
      <c r="LAN91" s="5"/>
      <c r="LAO91" s="1"/>
      <c r="LAP91" s="85"/>
      <c r="LAQ91" s="85"/>
      <c r="LAR91" s="109"/>
      <c r="LAS91" s="109"/>
      <c r="LAT91" s="109"/>
      <c r="LAU91" s="463"/>
      <c r="LAV91" s="463"/>
      <c r="LAW91" s="190" t="s">
        <v>220</v>
      </c>
      <c r="LAX91" s="190"/>
      <c r="LAY91" s="3"/>
      <c r="LAZ91" s="3"/>
      <c r="LBA91" s="3"/>
      <c r="LBB91" s="3"/>
      <c r="LBC91" s="3"/>
      <c r="LBD91" s="5"/>
      <c r="LBE91" s="1"/>
      <c r="LBF91" s="85"/>
      <c r="LBG91" s="85"/>
      <c r="LBH91" s="109"/>
      <c r="LBI91" s="109"/>
      <c r="LBJ91" s="109"/>
      <c r="LBK91" s="463"/>
      <c r="LBL91" s="463"/>
      <c r="LBM91" s="190" t="s">
        <v>220</v>
      </c>
      <c r="LBN91" s="190"/>
      <c r="LBO91" s="3"/>
      <c r="LBP91" s="3"/>
      <c r="LBQ91" s="3"/>
      <c r="LBR91" s="3"/>
      <c r="LBS91" s="3"/>
      <c r="LBT91" s="5"/>
      <c r="LBU91" s="1"/>
      <c r="LBV91" s="85"/>
      <c r="LBW91" s="85"/>
      <c r="LBX91" s="109"/>
      <c r="LBY91" s="109"/>
      <c r="LBZ91" s="109"/>
      <c r="LCA91" s="463"/>
      <c r="LCB91" s="463"/>
      <c r="LCC91" s="190" t="s">
        <v>220</v>
      </c>
      <c r="LCD91" s="190"/>
      <c r="LCE91" s="3"/>
      <c r="LCF91" s="3"/>
      <c r="LCG91" s="3"/>
      <c r="LCH91" s="3"/>
      <c r="LCI91" s="3"/>
      <c r="LCJ91" s="5"/>
      <c r="LCK91" s="1"/>
      <c r="LCL91" s="85"/>
      <c r="LCM91" s="85"/>
      <c r="LCN91" s="109"/>
      <c r="LCO91" s="109"/>
      <c r="LCP91" s="109"/>
      <c r="LCQ91" s="463"/>
      <c r="LCR91" s="463"/>
      <c r="LCS91" s="190" t="s">
        <v>220</v>
      </c>
      <c r="LCT91" s="190"/>
      <c r="LCU91" s="3"/>
      <c r="LCV91" s="3"/>
      <c r="LCW91" s="3"/>
      <c r="LCX91" s="3"/>
      <c r="LCY91" s="3"/>
      <c r="LCZ91" s="5"/>
      <c r="LDA91" s="1"/>
      <c r="LDB91" s="85"/>
      <c r="LDC91" s="85"/>
      <c r="LDD91" s="109"/>
      <c r="LDE91" s="109"/>
      <c r="LDF91" s="109"/>
      <c r="LDG91" s="463"/>
      <c r="LDH91" s="463"/>
      <c r="LDI91" s="190" t="s">
        <v>220</v>
      </c>
      <c r="LDJ91" s="190"/>
      <c r="LDK91" s="3"/>
      <c r="LDL91" s="3"/>
      <c r="LDM91" s="3"/>
      <c r="LDN91" s="3"/>
      <c r="LDO91" s="3"/>
      <c r="LDP91" s="5"/>
      <c r="LDQ91" s="1"/>
      <c r="LDR91" s="85"/>
      <c r="LDS91" s="85"/>
      <c r="LDT91" s="109"/>
      <c r="LDU91" s="109"/>
      <c r="LDV91" s="109"/>
      <c r="LDW91" s="463"/>
      <c r="LDX91" s="463"/>
      <c r="LDY91" s="190" t="s">
        <v>220</v>
      </c>
      <c r="LDZ91" s="190"/>
      <c r="LEA91" s="3"/>
      <c r="LEB91" s="3"/>
      <c r="LEC91" s="3"/>
      <c r="LED91" s="3"/>
      <c r="LEE91" s="3"/>
      <c r="LEF91" s="5"/>
      <c r="LEG91" s="1"/>
      <c r="LEH91" s="85"/>
      <c r="LEI91" s="85"/>
      <c r="LEJ91" s="109"/>
      <c r="LEK91" s="109"/>
      <c r="LEL91" s="109"/>
      <c r="LEM91" s="463"/>
      <c r="LEN91" s="463"/>
      <c r="LEO91" s="190" t="s">
        <v>220</v>
      </c>
      <c r="LEP91" s="190"/>
      <c r="LEQ91" s="3"/>
      <c r="LER91" s="3"/>
      <c r="LES91" s="3"/>
      <c r="LET91" s="3"/>
      <c r="LEU91" s="3"/>
      <c r="LEV91" s="5"/>
      <c r="LEW91" s="1"/>
      <c r="LEX91" s="85"/>
      <c r="LEY91" s="85"/>
      <c r="LEZ91" s="109"/>
      <c r="LFA91" s="109"/>
      <c r="LFB91" s="109"/>
      <c r="LFC91" s="463"/>
      <c r="LFD91" s="463"/>
      <c r="LFE91" s="190" t="s">
        <v>220</v>
      </c>
      <c r="LFF91" s="190"/>
      <c r="LFG91" s="3"/>
      <c r="LFH91" s="3"/>
      <c r="LFI91" s="3"/>
      <c r="LFJ91" s="3"/>
      <c r="LFK91" s="3"/>
      <c r="LFL91" s="5"/>
      <c r="LFM91" s="1"/>
      <c r="LFN91" s="85"/>
      <c r="LFO91" s="85"/>
      <c r="LFP91" s="109"/>
      <c r="LFQ91" s="109"/>
      <c r="LFR91" s="109"/>
      <c r="LFS91" s="463"/>
      <c r="LFT91" s="463"/>
      <c r="LFU91" s="190" t="s">
        <v>220</v>
      </c>
      <c r="LFV91" s="190"/>
      <c r="LFW91" s="3"/>
      <c r="LFX91" s="3"/>
      <c r="LFY91" s="3"/>
      <c r="LFZ91" s="3"/>
      <c r="LGA91" s="3"/>
      <c r="LGB91" s="5"/>
      <c r="LGC91" s="1"/>
      <c r="LGD91" s="85"/>
      <c r="LGE91" s="85"/>
      <c r="LGF91" s="109"/>
      <c r="LGG91" s="109"/>
      <c r="LGH91" s="109"/>
      <c r="LGI91" s="463"/>
      <c r="LGJ91" s="463"/>
      <c r="LGK91" s="190" t="s">
        <v>220</v>
      </c>
      <c r="LGL91" s="190"/>
      <c r="LGM91" s="3"/>
      <c r="LGN91" s="3"/>
      <c r="LGO91" s="3"/>
      <c r="LGP91" s="3"/>
      <c r="LGQ91" s="3"/>
      <c r="LGR91" s="5"/>
      <c r="LGS91" s="1"/>
      <c r="LGT91" s="85"/>
      <c r="LGU91" s="85"/>
      <c r="LGV91" s="109"/>
      <c r="LGW91" s="109"/>
      <c r="LGX91" s="109"/>
      <c r="LGY91" s="463"/>
      <c r="LGZ91" s="463"/>
      <c r="LHA91" s="190" t="s">
        <v>220</v>
      </c>
      <c r="LHB91" s="190"/>
      <c r="LHC91" s="3"/>
      <c r="LHD91" s="3"/>
      <c r="LHE91" s="3"/>
      <c r="LHF91" s="3"/>
      <c r="LHG91" s="3"/>
      <c r="LHH91" s="5"/>
      <c r="LHI91" s="1"/>
      <c r="LHJ91" s="85"/>
      <c r="LHK91" s="85"/>
      <c r="LHL91" s="109"/>
      <c r="LHM91" s="109"/>
      <c r="LHN91" s="109"/>
      <c r="LHO91" s="463"/>
      <c r="LHP91" s="463"/>
      <c r="LHQ91" s="190" t="s">
        <v>220</v>
      </c>
      <c r="LHR91" s="190"/>
      <c r="LHS91" s="3"/>
      <c r="LHT91" s="3"/>
      <c r="LHU91" s="3"/>
      <c r="LHV91" s="3"/>
      <c r="LHW91" s="3"/>
      <c r="LHX91" s="5"/>
      <c r="LHY91" s="1"/>
      <c r="LHZ91" s="85"/>
      <c r="LIA91" s="85"/>
      <c r="LIB91" s="109"/>
      <c r="LIC91" s="109"/>
      <c r="LID91" s="109"/>
      <c r="LIE91" s="463"/>
      <c r="LIF91" s="463"/>
      <c r="LIG91" s="190" t="s">
        <v>220</v>
      </c>
      <c r="LIH91" s="190"/>
      <c r="LII91" s="3"/>
      <c r="LIJ91" s="3"/>
      <c r="LIK91" s="3"/>
      <c r="LIL91" s="3"/>
      <c r="LIM91" s="3"/>
      <c r="LIN91" s="5"/>
      <c r="LIO91" s="1"/>
      <c r="LIP91" s="85"/>
      <c r="LIQ91" s="85"/>
      <c r="LIR91" s="109"/>
      <c r="LIS91" s="109"/>
      <c r="LIT91" s="109"/>
      <c r="LIU91" s="463"/>
      <c r="LIV91" s="463"/>
      <c r="LIW91" s="190" t="s">
        <v>220</v>
      </c>
      <c r="LIX91" s="190"/>
      <c r="LIY91" s="3"/>
      <c r="LIZ91" s="3"/>
      <c r="LJA91" s="3"/>
      <c r="LJB91" s="3"/>
      <c r="LJC91" s="3"/>
      <c r="LJD91" s="5"/>
      <c r="LJE91" s="1"/>
      <c r="LJF91" s="85"/>
      <c r="LJG91" s="85"/>
      <c r="LJH91" s="109"/>
      <c r="LJI91" s="109"/>
      <c r="LJJ91" s="109"/>
      <c r="LJK91" s="463"/>
      <c r="LJL91" s="463"/>
      <c r="LJM91" s="190" t="s">
        <v>220</v>
      </c>
      <c r="LJN91" s="190"/>
      <c r="LJO91" s="3"/>
      <c r="LJP91" s="3"/>
      <c r="LJQ91" s="3"/>
      <c r="LJR91" s="3"/>
      <c r="LJS91" s="3"/>
      <c r="LJT91" s="5"/>
      <c r="LJU91" s="1"/>
      <c r="LJV91" s="85"/>
      <c r="LJW91" s="85"/>
      <c r="LJX91" s="109"/>
      <c r="LJY91" s="109"/>
      <c r="LJZ91" s="109"/>
      <c r="LKA91" s="463"/>
      <c r="LKB91" s="463"/>
      <c r="LKC91" s="190" t="s">
        <v>220</v>
      </c>
      <c r="LKD91" s="190"/>
      <c r="LKE91" s="3"/>
      <c r="LKF91" s="3"/>
      <c r="LKG91" s="3"/>
      <c r="LKH91" s="3"/>
      <c r="LKI91" s="3"/>
      <c r="LKJ91" s="5"/>
      <c r="LKK91" s="1"/>
      <c r="LKL91" s="85"/>
      <c r="LKM91" s="85"/>
      <c r="LKN91" s="109"/>
      <c r="LKO91" s="109"/>
      <c r="LKP91" s="109"/>
      <c r="LKQ91" s="463"/>
      <c r="LKR91" s="463"/>
      <c r="LKS91" s="190" t="s">
        <v>220</v>
      </c>
      <c r="LKT91" s="190"/>
      <c r="LKU91" s="3"/>
      <c r="LKV91" s="3"/>
      <c r="LKW91" s="3"/>
      <c r="LKX91" s="3"/>
      <c r="LKY91" s="3"/>
      <c r="LKZ91" s="5"/>
      <c r="LLA91" s="1"/>
      <c r="LLB91" s="85"/>
      <c r="LLC91" s="85"/>
      <c r="LLD91" s="109"/>
      <c r="LLE91" s="109"/>
      <c r="LLF91" s="109"/>
      <c r="LLG91" s="463"/>
      <c r="LLH91" s="463"/>
      <c r="LLI91" s="190" t="s">
        <v>220</v>
      </c>
      <c r="LLJ91" s="190"/>
      <c r="LLK91" s="3"/>
      <c r="LLL91" s="3"/>
      <c r="LLM91" s="3"/>
      <c r="LLN91" s="3"/>
      <c r="LLO91" s="3"/>
      <c r="LLP91" s="5"/>
      <c r="LLQ91" s="1"/>
      <c r="LLR91" s="85"/>
      <c r="LLS91" s="85"/>
      <c r="LLT91" s="109"/>
      <c r="LLU91" s="109"/>
      <c r="LLV91" s="109"/>
      <c r="LLW91" s="463"/>
      <c r="LLX91" s="463"/>
      <c r="LLY91" s="190" t="s">
        <v>220</v>
      </c>
      <c r="LLZ91" s="190"/>
      <c r="LMA91" s="3"/>
      <c r="LMB91" s="3"/>
      <c r="LMC91" s="3"/>
      <c r="LMD91" s="3"/>
      <c r="LME91" s="3"/>
      <c r="LMF91" s="5"/>
      <c r="LMG91" s="1"/>
      <c r="LMH91" s="85"/>
      <c r="LMI91" s="85"/>
      <c r="LMJ91" s="109"/>
      <c r="LMK91" s="109"/>
      <c r="LML91" s="109"/>
      <c r="LMM91" s="463"/>
      <c r="LMN91" s="463"/>
      <c r="LMO91" s="190" t="s">
        <v>220</v>
      </c>
      <c r="LMP91" s="190"/>
      <c r="LMQ91" s="3"/>
      <c r="LMR91" s="3"/>
      <c r="LMS91" s="3"/>
      <c r="LMT91" s="3"/>
      <c r="LMU91" s="3"/>
      <c r="LMV91" s="5"/>
      <c r="LMW91" s="1"/>
      <c r="LMX91" s="85"/>
      <c r="LMY91" s="85"/>
      <c r="LMZ91" s="109"/>
      <c r="LNA91" s="109"/>
      <c r="LNB91" s="109"/>
      <c r="LNC91" s="463"/>
      <c r="LND91" s="463"/>
      <c r="LNE91" s="190" t="s">
        <v>220</v>
      </c>
      <c r="LNF91" s="190"/>
      <c r="LNG91" s="3"/>
      <c r="LNH91" s="3"/>
      <c r="LNI91" s="3"/>
      <c r="LNJ91" s="3"/>
      <c r="LNK91" s="3"/>
      <c r="LNL91" s="5"/>
      <c r="LNM91" s="1"/>
      <c r="LNN91" s="85"/>
      <c r="LNO91" s="85"/>
      <c r="LNP91" s="109"/>
      <c r="LNQ91" s="109"/>
      <c r="LNR91" s="109"/>
      <c r="LNS91" s="463"/>
      <c r="LNT91" s="463"/>
      <c r="LNU91" s="190" t="s">
        <v>220</v>
      </c>
      <c r="LNV91" s="190"/>
      <c r="LNW91" s="3"/>
      <c r="LNX91" s="3"/>
      <c r="LNY91" s="3"/>
      <c r="LNZ91" s="3"/>
      <c r="LOA91" s="3"/>
      <c r="LOB91" s="5"/>
      <c r="LOC91" s="1"/>
      <c r="LOD91" s="85"/>
      <c r="LOE91" s="85"/>
      <c r="LOF91" s="109"/>
      <c r="LOG91" s="109"/>
      <c r="LOH91" s="109"/>
      <c r="LOI91" s="463"/>
      <c r="LOJ91" s="463"/>
      <c r="LOK91" s="190" t="s">
        <v>220</v>
      </c>
      <c r="LOL91" s="190"/>
      <c r="LOM91" s="3"/>
      <c r="LON91" s="3"/>
      <c r="LOO91" s="3"/>
      <c r="LOP91" s="3"/>
      <c r="LOQ91" s="3"/>
      <c r="LOR91" s="5"/>
      <c r="LOS91" s="1"/>
      <c r="LOT91" s="85"/>
      <c r="LOU91" s="85"/>
      <c r="LOV91" s="109"/>
      <c r="LOW91" s="109"/>
      <c r="LOX91" s="109"/>
      <c r="LOY91" s="463"/>
      <c r="LOZ91" s="463"/>
      <c r="LPA91" s="190" t="s">
        <v>220</v>
      </c>
      <c r="LPB91" s="190"/>
      <c r="LPC91" s="3"/>
      <c r="LPD91" s="3"/>
      <c r="LPE91" s="3"/>
      <c r="LPF91" s="3"/>
      <c r="LPG91" s="3"/>
      <c r="LPH91" s="5"/>
      <c r="LPI91" s="1"/>
      <c r="LPJ91" s="85"/>
      <c r="LPK91" s="85"/>
      <c r="LPL91" s="109"/>
      <c r="LPM91" s="109"/>
      <c r="LPN91" s="109"/>
      <c r="LPO91" s="463"/>
      <c r="LPP91" s="463"/>
      <c r="LPQ91" s="190" t="s">
        <v>220</v>
      </c>
      <c r="LPR91" s="190"/>
      <c r="LPS91" s="3"/>
      <c r="LPT91" s="3"/>
      <c r="LPU91" s="3"/>
      <c r="LPV91" s="3"/>
      <c r="LPW91" s="3"/>
      <c r="LPX91" s="5"/>
      <c r="LPY91" s="1"/>
      <c r="LPZ91" s="85"/>
      <c r="LQA91" s="85"/>
      <c r="LQB91" s="109"/>
      <c r="LQC91" s="109"/>
      <c r="LQD91" s="109"/>
      <c r="LQE91" s="463"/>
      <c r="LQF91" s="463"/>
      <c r="LQG91" s="190" t="s">
        <v>220</v>
      </c>
      <c r="LQH91" s="190"/>
      <c r="LQI91" s="3"/>
      <c r="LQJ91" s="3"/>
      <c r="LQK91" s="3"/>
      <c r="LQL91" s="3"/>
      <c r="LQM91" s="3"/>
      <c r="LQN91" s="5"/>
      <c r="LQO91" s="1"/>
      <c r="LQP91" s="85"/>
      <c r="LQQ91" s="85"/>
      <c r="LQR91" s="109"/>
      <c r="LQS91" s="109"/>
      <c r="LQT91" s="109"/>
      <c r="LQU91" s="463"/>
      <c r="LQV91" s="463"/>
      <c r="LQW91" s="190" t="s">
        <v>220</v>
      </c>
      <c r="LQX91" s="190"/>
      <c r="LQY91" s="3"/>
      <c r="LQZ91" s="3"/>
      <c r="LRA91" s="3"/>
      <c r="LRB91" s="3"/>
      <c r="LRC91" s="3"/>
      <c r="LRD91" s="5"/>
      <c r="LRE91" s="1"/>
      <c r="LRF91" s="85"/>
      <c r="LRG91" s="85"/>
      <c r="LRH91" s="109"/>
      <c r="LRI91" s="109"/>
      <c r="LRJ91" s="109"/>
      <c r="LRK91" s="463"/>
      <c r="LRL91" s="463"/>
      <c r="LRM91" s="190" t="s">
        <v>220</v>
      </c>
      <c r="LRN91" s="190"/>
      <c r="LRO91" s="3"/>
      <c r="LRP91" s="3"/>
      <c r="LRQ91" s="3"/>
      <c r="LRR91" s="3"/>
      <c r="LRS91" s="3"/>
      <c r="LRT91" s="5"/>
      <c r="LRU91" s="1"/>
      <c r="LRV91" s="85"/>
      <c r="LRW91" s="85"/>
      <c r="LRX91" s="109"/>
      <c r="LRY91" s="109"/>
      <c r="LRZ91" s="109"/>
      <c r="LSA91" s="463"/>
      <c r="LSB91" s="463"/>
      <c r="LSC91" s="190" t="s">
        <v>220</v>
      </c>
      <c r="LSD91" s="190"/>
      <c r="LSE91" s="3"/>
      <c r="LSF91" s="3"/>
      <c r="LSG91" s="3"/>
      <c r="LSH91" s="3"/>
      <c r="LSI91" s="3"/>
      <c r="LSJ91" s="5"/>
      <c r="LSK91" s="1"/>
      <c r="LSL91" s="85"/>
      <c r="LSM91" s="85"/>
      <c r="LSN91" s="109"/>
      <c r="LSO91" s="109"/>
      <c r="LSP91" s="109"/>
      <c r="LSQ91" s="463"/>
      <c r="LSR91" s="463"/>
      <c r="LSS91" s="190" t="s">
        <v>220</v>
      </c>
      <c r="LST91" s="190"/>
      <c r="LSU91" s="3"/>
      <c r="LSV91" s="3"/>
      <c r="LSW91" s="3"/>
      <c r="LSX91" s="3"/>
      <c r="LSY91" s="3"/>
      <c r="LSZ91" s="5"/>
      <c r="LTA91" s="1"/>
      <c r="LTB91" s="85"/>
      <c r="LTC91" s="85"/>
      <c r="LTD91" s="109"/>
      <c r="LTE91" s="109"/>
      <c r="LTF91" s="109"/>
      <c r="LTG91" s="463"/>
      <c r="LTH91" s="463"/>
      <c r="LTI91" s="190" t="s">
        <v>220</v>
      </c>
      <c r="LTJ91" s="190"/>
      <c r="LTK91" s="3"/>
      <c r="LTL91" s="3"/>
      <c r="LTM91" s="3"/>
      <c r="LTN91" s="3"/>
      <c r="LTO91" s="3"/>
      <c r="LTP91" s="5"/>
      <c r="LTQ91" s="1"/>
      <c r="LTR91" s="85"/>
      <c r="LTS91" s="85"/>
      <c r="LTT91" s="109"/>
      <c r="LTU91" s="109"/>
      <c r="LTV91" s="109"/>
      <c r="LTW91" s="463"/>
      <c r="LTX91" s="463"/>
      <c r="LTY91" s="190" t="s">
        <v>220</v>
      </c>
      <c r="LTZ91" s="190"/>
      <c r="LUA91" s="3"/>
      <c r="LUB91" s="3"/>
      <c r="LUC91" s="3"/>
      <c r="LUD91" s="3"/>
      <c r="LUE91" s="3"/>
      <c r="LUF91" s="5"/>
      <c r="LUG91" s="1"/>
      <c r="LUH91" s="85"/>
      <c r="LUI91" s="85"/>
      <c r="LUJ91" s="109"/>
      <c r="LUK91" s="109"/>
      <c r="LUL91" s="109"/>
      <c r="LUM91" s="463"/>
      <c r="LUN91" s="463"/>
      <c r="LUO91" s="190" t="s">
        <v>220</v>
      </c>
      <c r="LUP91" s="190"/>
      <c r="LUQ91" s="3"/>
      <c r="LUR91" s="3"/>
      <c r="LUS91" s="3"/>
      <c r="LUT91" s="3"/>
      <c r="LUU91" s="3"/>
      <c r="LUV91" s="5"/>
      <c r="LUW91" s="1"/>
      <c r="LUX91" s="85"/>
      <c r="LUY91" s="85"/>
      <c r="LUZ91" s="109"/>
      <c r="LVA91" s="109"/>
      <c r="LVB91" s="109"/>
      <c r="LVC91" s="463"/>
      <c r="LVD91" s="463"/>
      <c r="LVE91" s="190" t="s">
        <v>220</v>
      </c>
      <c r="LVF91" s="190"/>
      <c r="LVG91" s="3"/>
      <c r="LVH91" s="3"/>
      <c r="LVI91" s="3"/>
      <c r="LVJ91" s="3"/>
      <c r="LVK91" s="3"/>
      <c r="LVL91" s="5"/>
      <c r="LVM91" s="1"/>
      <c r="LVN91" s="85"/>
      <c r="LVO91" s="85"/>
      <c r="LVP91" s="109"/>
      <c r="LVQ91" s="109"/>
      <c r="LVR91" s="109"/>
      <c r="LVS91" s="463"/>
      <c r="LVT91" s="463"/>
      <c r="LVU91" s="190" t="s">
        <v>220</v>
      </c>
      <c r="LVV91" s="190"/>
      <c r="LVW91" s="3"/>
      <c r="LVX91" s="3"/>
      <c r="LVY91" s="3"/>
      <c r="LVZ91" s="3"/>
      <c r="LWA91" s="3"/>
      <c r="LWB91" s="5"/>
      <c r="LWC91" s="1"/>
      <c r="LWD91" s="85"/>
      <c r="LWE91" s="85"/>
      <c r="LWF91" s="109"/>
      <c r="LWG91" s="109"/>
      <c r="LWH91" s="109"/>
      <c r="LWI91" s="463"/>
      <c r="LWJ91" s="463"/>
      <c r="LWK91" s="190" t="s">
        <v>220</v>
      </c>
      <c r="LWL91" s="190"/>
      <c r="LWM91" s="3"/>
      <c r="LWN91" s="3"/>
      <c r="LWO91" s="3"/>
      <c r="LWP91" s="3"/>
      <c r="LWQ91" s="3"/>
      <c r="LWR91" s="5"/>
      <c r="LWS91" s="1"/>
      <c r="LWT91" s="85"/>
      <c r="LWU91" s="85"/>
      <c r="LWV91" s="109"/>
      <c r="LWW91" s="109"/>
      <c r="LWX91" s="109"/>
      <c r="LWY91" s="463"/>
      <c r="LWZ91" s="463"/>
      <c r="LXA91" s="190" t="s">
        <v>220</v>
      </c>
      <c r="LXB91" s="190"/>
      <c r="LXC91" s="3"/>
      <c r="LXD91" s="3"/>
      <c r="LXE91" s="3"/>
      <c r="LXF91" s="3"/>
      <c r="LXG91" s="3"/>
      <c r="LXH91" s="5"/>
      <c r="LXI91" s="1"/>
      <c r="LXJ91" s="85"/>
      <c r="LXK91" s="85"/>
      <c r="LXL91" s="109"/>
      <c r="LXM91" s="109"/>
      <c r="LXN91" s="109"/>
      <c r="LXO91" s="463"/>
      <c r="LXP91" s="463"/>
      <c r="LXQ91" s="190" t="s">
        <v>220</v>
      </c>
      <c r="LXR91" s="190"/>
      <c r="LXS91" s="3"/>
      <c r="LXT91" s="3"/>
      <c r="LXU91" s="3"/>
      <c r="LXV91" s="3"/>
      <c r="LXW91" s="3"/>
      <c r="LXX91" s="5"/>
      <c r="LXY91" s="1"/>
      <c r="LXZ91" s="85"/>
      <c r="LYA91" s="85"/>
      <c r="LYB91" s="109"/>
      <c r="LYC91" s="109"/>
      <c r="LYD91" s="109"/>
      <c r="LYE91" s="463"/>
      <c r="LYF91" s="463"/>
      <c r="LYG91" s="190" t="s">
        <v>220</v>
      </c>
      <c r="LYH91" s="190"/>
      <c r="LYI91" s="3"/>
      <c r="LYJ91" s="3"/>
      <c r="LYK91" s="3"/>
      <c r="LYL91" s="3"/>
      <c r="LYM91" s="3"/>
      <c r="LYN91" s="5"/>
      <c r="LYO91" s="1"/>
      <c r="LYP91" s="85"/>
      <c r="LYQ91" s="85"/>
      <c r="LYR91" s="109"/>
      <c r="LYS91" s="109"/>
      <c r="LYT91" s="109"/>
      <c r="LYU91" s="463"/>
      <c r="LYV91" s="463"/>
      <c r="LYW91" s="190" t="s">
        <v>220</v>
      </c>
      <c r="LYX91" s="190"/>
      <c r="LYY91" s="3"/>
      <c r="LYZ91" s="3"/>
      <c r="LZA91" s="3"/>
      <c r="LZB91" s="3"/>
      <c r="LZC91" s="3"/>
      <c r="LZD91" s="5"/>
      <c r="LZE91" s="1"/>
      <c r="LZF91" s="85"/>
      <c r="LZG91" s="85"/>
      <c r="LZH91" s="109"/>
      <c r="LZI91" s="109"/>
      <c r="LZJ91" s="109"/>
      <c r="LZK91" s="463"/>
      <c r="LZL91" s="463"/>
      <c r="LZM91" s="190" t="s">
        <v>220</v>
      </c>
      <c r="LZN91" s="190"/>
      <c r="LZO91" s="3"/>
      <c r="LZP91" s="3"/>
      <c r="LZQ91" s="3"/>
      <c r="LZR91" s="3"/>
      <c r="LZS91" s="3"/>
      <c r="LZT91" s="5"/>
      <c r="LZU91" s="1"/>
      <c r="LZV91" s="85"/>
      <c r="LZW91" s="85"/>
      <c r="LZX91" s="109"/>
      <c r="LZY91" s="109"/>
      <c r="LZZ91" s="109"/>
      <c r="MAA91" s="463"/>
      <c r="MAB91" s="463"/>
      <c r="MAC91" s="190" t="s">
        <v>220</v>
      </c>
      <c r="MAD91" s="190"/>
      <c r="MAE91" s="3"/>
      <c r="MAF91" s="3"/>
      <c r="MAG91" s="3"/>
      <c r="MAH91" s="3"/>
      <c r="MAI91" s="3"/>
      <c r="MAJ91" s="5"/>
      <c r="MAK91" s="1"/>
      <c r="MAL91" s="85"/>
      <c r="MAM91" s="85"/>
      <c r="MAN91" s="109"/>
      <c r="MAO91" s="109"/>
      <c r="MAP91" s="109"/>
      <c r="MAQ91" s="463"/>
      <c r="MAR91" s="463"/>
      <c r="MAS91" s="190" t="s">
        <v>220</v>
      </c>
      <c r="MAT91" s="190"/>
      <c r="MAU91" s="3"/>
      <c r="MAV91" s="3"/>
      <c r="MAW91" s="3"/>
      <c r="MAX91" s="3"/>
      <c r="MAY91" s="3"/>
      <c r="MAZ91" s="5"/>
      <c r="MBA91" s="1"/>
      <c r="MBB91" s="85"/>
      <c r="MBC91" s="85"/>
      <c r="MBD91" s="109"/>
      <c r="MBE91" s="109"/>
      <c r="MBF91" s="109"/>
      <c r="MBG91" s="463"/>
      <c r="MBH91" s="463"/>
      <c r="MBI91" s="190" t="s">
        <v>220</v>
      </c>
      <c r="MBJ91" s="190"/>
      <c r="MBK91" s="3"/>
      <c r="MBL91" s="3"/>
      <c r="MBM91" s="3"/>
      <c r="MBN91" s="3"/>
      <c r="MBO91" s="3"/>
      <c r="MBP91" s="5"/>
      <c r="MBQ91" s="1"/>
      <c r="MBR91" s="85"/>
      <c r="MBS91" s="85"/>
      <c r="MBT91" s="109"/>
      <c r="MBU91" s="109"/>
      <c r="MBV91" s="109"/>
      <c r="MBW91" s="463"/>
      <c r="MBX91" s="463"/>
      <c r="MBY91" s="190" t="s">
        <v>220</v>
      </c>
      <c r="MBZ91" s="190"/>
      <c r="MCA91" s="3"/>
      <c r="MCB91" s="3"/>
      <c r="MCC91" s="3"/>
      <c r="MCD91" s="3"/>
      <c r="MCE91" s="3"/>
      <c r="MCF91" s="5"/>
      <c r="MCG91" s="1"/>
      <c r="MCH91" s="85"/>
      <c r="MCI91" s="85"/>
      <c r="MCJ91" s="109"/>
      <c r="MCK91" s="109"/>
      <c r="MCL91" s="109"/>
      <c r="MCM91" s="463"/>
      <c r="MCN91" s="463"/>
      <c r="MCO91" s="190" t="s">
        <v>220</v>
      </c>
      <c r="MCP91" s="190"/>
      <c r="MCQ91" s="3"/>
      <c r="MCR91" s="3"/>
      <c r="MCS91" s="3"/>
      <c r="MCT91" s="3"/>
      <c r="MCU91" s="3"/>
      <c r="MCV91" s="5"/>
      <c r="MCW91" s="1"/>
      <c r="MCX91" s="85"/>
      <c r="MCY91" s="85"/>
      <c r="MCZ91" s="109"/>
      <c r="MDA91" s="109"/>
      <c r="MDB91" s="109"/>
      <c r="MDC91" s="463"/>
      <c r="MDD91" s="463"/>
      <c r="MDE91" s="190" t="s">
        <v>220</v>
      </c>
      <c r="MDF91" s="190"/>
      <c r="MDG91" s="3"/>
      <c r="MDH91" s="3"/>
      <c r="MDI91" s="3"/>
      <c r="MDJ91" s="3"/>
      <c r="MDK91" s="3"/>
      <c r="MDL91" s="5"/>
      <c r="MDM91" s="1"/>
      <c r="MDN91" s="85"/>
      <c r="MDO91" s="85"/>
      <c r="MDP91" s="109"/>
      <c r="MDQ91" s="109"/>
      <c r="MDR91" s="109"/>
      <c r="MDS91" s="463"/>
      <c r="MDT91" s="463"/>
      <c r="MDU91" s="190" t="s">
        <v>220</v>
      </c>
      <c r="MDV91" s="190"/>
      <c r="MDW91" s="3"/>
      <c r="MDX91" s="3"/>
      <c r="MDY91" s="3"/>
      <c r="MDZ91" s="3"/>
      <c r="MEA91" s="3"/>
      <c r="MEB91" s="5"/>
      <c r="MEC91" s="1"/>
      <c r="MED91" s="85"/>
      <c r="MEE91" s="85"/>
      <c r="MEF91" s="109"/>
      <c r="MEG91" s="109"/>
      <c r="MEH91" s="109"/>
      <c r="MEI91" s="463"/>
      <c r="MEJ91" s="463"/>
      <c r="MEK91" s="190" t="s">
        <v>220</v>
      </c>
      <c r="MEL91" s="190"/>
      <c r="MEM91" s="3"/>
      <c r="MEN91" s="3"/>
      <c r="MEO91" s="3"/>
      <c r="MEP91" s="3"/>
      <c r="MEQ91" s="3"/>
      <c r="MER91" s="5"/>
      <c r="MES91" s="1"/>
      <c r="MET91" s="85"/>
      <c r="MEU91" s="85"/>
      <c r="MEV91" s="109"/>
      <c r="MEW91" s="109"/>
      <c r="MEX91" s="109"/>
      <c r="MEY91" s="463"/>
      <c r="MEZ91" s="463"/>
      <c r="MFA91" s="190" t="s">
        <v>220</v>
      </c>
      <c r="MFB91" s="190"/>
      <c r="MFC91" s="3"/>
      <c r="MFD91" s="3"/>
      <c r="MFE91" s="3"/>
      <c r="MFF91" s="3"/>
      <c r="MFG91" s="3"/>
      <c r="MFH91" s="5"/>
      <c r="MFI91" s="1"/>
      <c r="MFJ91" s="85"/>
      <c r="MFK91" s="85"/>
      <c r="MFL91" s="109"/>
      <c r="MFM91" s="109"/>
      <c r="MFN91" s="109"/>
      <c r="MFO91" s="463"/>
      <c r="MFP91" s="463"/>
      <c r="MFQ91" s="190" t="s">
        <v>220</v>
      </c>
      <c r="MFR91" s="190"/>
      <c r="MFS91" s="3"/>
      <c r="MFT91" s="3"/>
      <c r="MFU91" s="3"/>
      <c r="MFV91" s="3"/>
      <c r="MFW91" s="3"/>
      <c r="MFX91" s="5"/>
      <c r="MFY91" s="1"/>
      <c r="MFZ91" s="85"/>
      <c r="MGA91" s="85"/>
      <c r="MGB91" s="109"/>
      <c r="MGC91" s="109"/>
      <c r="MGD91" s="109"/>
      <c r="MGE91" s="463"/>
      <c r="MGF91" s="463"/>
      <c r="MGG91" s="190" t="s">
        <v>220</v>
      </c>
      <c r="MGH91" s="190"/>
      <c r="MGI91" s="3"/>
      <c r="MGJ91" s="3"/>
      <c r="MGK91" s="3"/>
      <c r="MGL91" s="3"/>
      <c r="MGM91" s="3"/>
      <c r="MGN91" s="5"/>
      <c r="MGO91" s="1"/>
      <c r="MGP91" s="85"/>
      <c r="MGQ91" s="85"/>
      <c r="MGR91" s="109"/>
      <c r="MGS91" s="109"/>
      <c r="MGT91" s="109"/>
      <c r="MGU91" s="463"/>
      <c r="MGV91" s="463"/>
      <c r="MGW91" s="190" t="s">
        <v>220</v>
      </c>
      <c r="MGX91" s="190"/>
      <c r="MGY91" s="3"/>
      <c r="MGZ91" s="3"/>
      <c r="MHA91" s="3"/>
      <c r="MHB91" s="3"/>
      <c r="MHC91" s="3"/>
      <c r="MHD91" s="5"/>
      <c r="MHE91" s="1"/>
      <c r="MHF91" s="85"/>
      <c r="MHG91" s="85"/>
      <c r="MHH91" s="109"/>
      <c r="MHI91" s="109"/>
      <c r="MHJ91" s="109"/>
      <c r="MHK91" s="463"/>
      <c r="MHL91" s="463"/>
      <c r="MHM91" s="190" t="s">
        <v>220</v>
      </c>
      <c r="MHN91" s="190"/>
      <c r="MHO91" s="3"/>
      <c r="MHP91" s="3"/>
      <c r="MHQ91" s="3"/>
      <c r="MHR91" s="3"/>
      <c r="MHS91" s="3"/>
      <c r="MHT91" s="5"/>
      <c r="MHU91" s="1"/>
      <c r="MHV91" s="85"/>
      <c r="MHW91" s="85"/>
      <c r="MHX91" s="109"/>
      <c r="MHY91" s="109"/>
      <c r="MHZ91" s="109"/>
      <c r="MIA91" s="463"/>
      <c r="MIB91" s="463"/>
      <c r="MIC91" s="190" t="s">
        <v>220</v>
      </c>
      <c r="MID91" s="190"/>
      <c r="MIE91" s="3"/>
      <c r="MIF91" s="3"/>
      <c r="MIG91" s="3"/>
      <c r="MIH91" s="3"/>
      <c r="MII91" s="3"/>
      <c r="MIJ91" s="5"/>
      <c r="MIK91" s="1"/>
      <c r="MIL91" s="85"/>
      <c r="MIM91" s="85"/>
      <c r="MIN91" s="109"/>
      <c r="MIO91" s="109"/>
      <c r="MIP91" s="109"/>
      <c r="MIQ91" s="463"/>
      <c r="MIR91" s="463"/>
      <c r="MIS91" s="190" t="s">
        <v>220</v>
      </c>
      <c r="MIT91" s="190"/>
      <c r="MIU91" s="3"/>
      <c r="MIV91" s="3"/>
      <c r="MIW91" s="3"/>
      <c r="MIX91" s="3"/>
      <c r="MIY91" s="3"/>
      <c r="MIZ91" s="5"/>
      <c r="MJA91" s="1"/>
      <c r="MJB91" s="85"/>
      <c r="MJC91" s="85"/>
      <c r="MJD91" s="109"/>
      <c r="MJE91" s="109"/>
      <c r="MJF91" s="109"/>
      <c r="MJG91" s="463"/>
      <c r="MJH91" s="463"/>
      <c r="MJI91" s="190" t="s">
        <v>220</v>
      </c>
      <c r="MJJ91" s="190"/>
      <c r="MJK91" s="3"/>
      <c r="MJL91" s="3"/>
      <c r="MJM91" s="3"/>
      <c r="MJN91" s="3"/>
      <c r="MJO91" s="3"/>
      <c r="MJP91" s="5"/>
      <c r="MJQ91" s="1"/>
      <c r="MJR91" s="85"/>
      <c r="MJS91" s="85"/>
      <c r="MJT91" s="109"/>
      <c r="MJU91" s="109"/>
      <c r="MJV91" s="109"/>
      <c r="MJW91" s="463"/>
      <c r="MJX91" s="463"/>
      <c r="MJY91" s="190" t="s">
        <v>220</v>
      </c>
      <c r="MJZ91" s="190"/>
      <c r="MKA91" s="3"/>
      <c r="MKB91" s="3"/>
      <c r="MKC91" s="3"/>
      <c r="MKD91" s="3"/>
      <c r="MKE91" s="3"/>
      <c r="MKF91" s="5"/>
      <c r="MKG91" s="1"/>
      <c r="MKH91" s="85"/>
      <c r="MKI91" s="85"/>
      <c r="MKJ91" s="109"/>
      <c r="MKK91" s="109"/>
      <c r="MKL91" s="109"/>
      <c r="MKM91" s="463"/>
      <c r="MKN91" s="463"/>
      <c r="MKO91" s="190" t="s">
        <v>220</v>
      </c>
      <c r="MKP91" s="190"/>
      <c r="MKQ91" s="3"/>
      <c r="MKR91" s="3"/>
      <c r="MKS91" s="3"/>
      <c r="MKT91" s="3"/>
      <c r="MKU91" s="3"/>
      <c r="MKV91" s="5"/>
      <c r="MKW91" s="1"/>
      <c r="MKX91" s="85"/>
      <c r="MKY91" s="85"/>
      <c r="MKZ91" s="109"/>
      <c r="MLA91" s="109"/>
      <c r="MLB91" s="109"/>
      <c r="MLC91" s="463"/>
      <c r="MLD91" s="463"/>
      <c r="MLE91" s="190" t="s">
        <v>220</v>
      </c>
      <c r="MLF91" s="190"/>
      <c r="MLG91" s="3"/>
      <c r="MLH91" s="3"/>
      <c r="MLI91" s="3"/>
      <c r="MLJ91" s="3"/>
      <c r="MLK91" s="3"/>
      <c r="MLL91" s="5"/>
      <c r="MLM91" s="1"/>
      <c r="MLN91" s="85"/>
      <c r="MLO91" s="85"/>
      <c r="MLP91" s="109"/>
      <c r="MLQ91" s="109"/>
      <c r="MLR91" s="109"/>
      <c r="MLS91" s="463"/>
      <c r="MLT91" s="463"/>
      <c r="MLU91" s="190" t="s">
        <v>220</v>
      </c>
      <c r="MLV91" s="190"/>
      <c r="MLW91" s="3"/>
      <c r="MLX91" s="3"/>
      <c r="MLY91" s="3"/>
      <c r="MLZ91" s="3"/>
      <c r="MMA91" s="3"/>
      <c r="MMB91" s="5"/>
      <c r="MMC91" s="1"/>
      <c r="MMD91" s="85"/>
      <c r="MME91" s="85"/>
      <c r="MMF91" s="109"/>
      <c r="MMG91" s="109"/>
      <c r="MMH91" s="109"/>
      <c r="MMI91" s="463"/>
      <c r="MMJ91" s="463"/>
      <c r="MMK91" s="190" t="s">
        <v>220</v>
      </c>
      <c r="MML91" s="190"/>
      <c r="MMM91" s="3"/>
      <c r="MMN91" s="3"/>
      <c r="MMO91" s="3"/>
      <c r="MMP91" s="3"/>
      <c r="MMQ91" s="3"/>
      <c r="MMR91" s="5"/>
      <c r="MMS91" s="1"/>
      <c r="MMT91" s="85"/>
      <c r="MMU91" s="85"/>
      <c r="MMV91" s="109"/>
      <c r="MMW91" s="109"/>
      <c r="MMX91" s="109"/>
      <c r="MMY91" s="463"/>
      <c r="MMZ91" s="463"/>
      <c r="MNA91" s="190" t="s">
        <v>220</v>
      </c>
      <c r="MNB91" s="190"/>
      <c r="MNC91" s="3"/>
      <c r="MND91" s="3"/>
      <c r="MNE91" s="3"/>
      <c r="MNF91" s="3"/>
      <c r="MNG91" s="3"/>
      <c r="MNH91" s="5"/>
      <c r="MNI91" s="1"/>
      <c r="MNJ91" s="85"/>
      <c r="MNK91" s="85"/>
      <c r="MNL91" s="109"/>
      <c r="MNM91" s="109"/>
      <c r="MNN91" s="109"/>
      <c r="MNO91" s="463"/>
      <c r="MNP91" s="463"/>
      <c r="MNQ91" s="190" t="s">
        <v>220</v>
      </c>
      <c r="MNR91" s="190"/>
      <c r="MNS91" s="3"/>
      <c r="MNT91" s="3"/>
      <c r="MNU91" s="3"/>
      <c r="MNV91" s="3"/>
      <c r="MNW91" s="3"/>
      <c r="MNX91" s="5"/>
      <c r="MNY91" s="1"/>
      <c r="MNZ91" s="85"/>
      <c r="MOA91" s="85"/>
      <c r="MOB91" s="109"/>
      <c r="MOC91" s="109"/>
      <c r="MOD91" s="109"/>
      <c r="MOE91" s="463"/>
      <c r="MOF91" s="463"/>
      <c r="MOG91" s="190" t="s">
        <v>220</v>
      </c>
      <c r="MOH91" s="190"/>
      <c r="MOI91" s="3"/>
      <c r="MOJ91" s="3"/>
      <c r="MOK91" s="3"/>
      <c r="MOL91" s="3"/>
      <c r="MOM91" s="3"/>
      <c r="MON91" s="5"/>
      <c r="MOO91" s="1"/>
      <c r="MOP91" s="85"/>
      <c r="MOQ91" s="85"/>
      <c r="MOR91" s="109"/>
      <c r="MOS91" s="109"/>
      <c r="MOT91" s="109"/>
      <c r="MOU91" s="463"/>
      <c r="MOV91" s="463"/>
      <c r="MOW91" s="190" t="s">
        <v>220</v>
      </c>
      <c r="MOX91" s="190"/>
      <c r="MOY91" s="3"/>
      <c r="MOZ91" s="3"/>
      <c r="MPA91" s="3"/>
      <c r="MPB91" s="3"/>
      <c r="MPC91" s="3"/>
      <c r="MPD91" s="5"/>
      <c r="MPE91" s="1"/>
      <c r="MPF91" s="85"/>
      <c r="MPG91" s="85"/>
      <c r="MPH91" s="109"/>
      <c r="MPI91" s="109"/>
      <c r="MPJ91" s="109"/>
      <c r="MPK91" s="463"/>
      <c r="MPL91" s="463"/>
      <c r="MPM91" s="190" t="s">
        <v>220</v>
      </c>
      <c r="MPN91" s="190"/>
      <c r="MPO91" s="3"/>
      <c r="MPP91" s="3"/>
      <c r="MPQ91" s="3"/>
      <c r="MPR91" s="3"/>
      <c r="MPS91" s="3"/>
      <c r="MPT91" s="5"/>
      <c r="MPU91" s="1"/>
      <c r="MPV91" s="85"/>
      <c r="MPW91" s="85"/>
      <c r="MPX91" s="109"/>
      <c r="MPY91" s="109"/>
      <c r="MPZ91" s="109"/>
      <c r="MQA91" s="463"/>
      <c r="MQB91" s="463"/>
      <c r="MQC91" s="190" t="s">
        <v>220</v>
      </c>
      <c r="MQD91" s="190"/>
      <c r="MQE91" s="3"/>
      <c r="MQF91" s="3"/>
      <c r="MQG91" s="3"/>
      <c r="MQH91" s="3"/>
      <c r="MQI91" s="3"/>
      <c r="MQJ91" s="5"/>
      <c r="MQK91" s="1"/>
      <c r="MQL91" s="85"/>
      <c r="MQM91" s="85"/>
      <c r="MQN91" s="109"/>
      <c r="MQO91" s="109"/>
      <c r="MQP91" s="109"/>
      <c r="MQQ91" s="463"/>
      <c r="MQR91" s="463"/>
      <c r="MQS91" s="190" t="s">
        <v>220</v>
      </c>
      <c r="MQT91" s="190"/>
      <c r="MQU91" s="3"/>
      <c r="MQV91" s="3"/>
      <c r="MQW91" s="3"/>
      <c r="MQX91" s="3"/>
      <c r="MQY91" s="3"/>
      <c r="MQZ91" s="5"/>
      <c r="MRA91" s="1"/>
      <c r="MRB91" s="85"/>
      <c r="MRC91" s="85"/>
      <c r="MRD91" s="109"/>
      <c r="MRE91" s="109"/>
      <c r="MRF91" s="109"/>
      <c r="MRG91" s="463"/>
      <c r="MRH91" s="463"/>
      <c r="MRI91" s="190" t="s">
        <v>220</v>
      </c>
      <c r="MRJ91" s="190"/>
      <c r="MRK91" s="3"/>
      <c r="MRL91" s="3"/>
      <c r="MRM91" s="3"/>
      <c r="MRN91" s="3"/>
      <c r="MRO91" s="3"/>
      <c r="MRP91" s="5"/>
      <c r="MRQ91" s="1"/>
      <c r="MRR91" s="85"/>
      <c r="MRS91" s="85"/>
      <c r="MRT91" s="109"/>
      <c r="MRU91" s="109"/>
      <c r="MRV91" s="109"/>
      <c r="MRW91" s="463"/>
      <c r="MRX91" s="463"/>
      <c r="MRY91" s="190" t="s">
        <v>220</v>
      </c>
      <c r="MRZ91" s="190"/>
      <c r="MSA91" s="3"/>
      <c r="MSB91" s="3"/>
      <c r="MSC91" s="3"/>
      <c r="MSD91" s="3"/>
      <c r="MSE91" s="3"/>
      <c r="MSF91" s="5"/>
      <c r="MSG91" s="1"/>
      <c r="MSH91" s="85"/>
      <c r="MSI91" s="85"/>
      <c r="MSJ91" s="109"/>
      <c r="MSK91" s="109"/>
      <c r="MSL91" s="109"/>
      <c r="MSM91" s="463"/>
      <c r="MSN91" s="463"/>
      <c r="MSO91" s="190" t="s">
        <v>220</v>
      </c>
      <c r="MSP91" s="190"/>
      <c r="MSQ91" s="3"/>
      <c r="MSR91" s="3"/>
      <c r="MSS91" s="3"/>
      <c r="MST91" s="3"/>
      <c r="MSU91" s="3"/>
      <c r="MSV91" s="5"/>
      <c r="MSW91" s="1"/>
      <c r="MSX91" s="85"/>
      <c r="MSY91" s="85"/>
      <c r="MSZ91" s="109"/>
      <c r="MTA91" s="109"/>
      <c r="MTB91" s="109"/>
      <c r="MTC91" s="463"/>
      <c r="MTD91" s="463"/>
      <c r="MTE91" s="190" t="s">
        <v>220</v>
      </c>
      <c r="MTF91" s="190"/>
      <c r="MTG91" s="3"/>
      <c r="MTH91" s="3"/>
      <c r="MTI91" s="3"/>
      <c r="MTJ91" s="3"/>
      <c r="MTK91" s="3"/>
      <c r="MTL91" s="5"/>
      <c r="MTM91" s="1"/>
      <c r="MTN91" s="85"/>
      <c r="MTO91" s="85"/>
      <c r="MTP91" s="109"/>
      <c r="MTQ91" s="109"/>
      <c r="MTR91" s="109"/>
      <c r="MTS91" s="463"/>
      <c r="MTT91" s="463"/>
      <c r="MTU91" s="190" t="s">
        <v>220</v>
      </c>
      <c r="MTV91" s="190"/>
      <c r="MTW91" s="3"/>
      <c r="MTX91" s="3"/>
      <c r="MTY91" s="3"/>
      <c r="MTZ91" s="3"/>
      <c r="MUA91" s="3"/>
      <c r="MUB91" s="5"/>
      <c r="MUC91" s="1"/>
      <c r="MUD91" s="85"/>
      <c r="MUE91" s="85"/>
      <c r="MUF91" s="109"/>
      <c r="MUG91" s="109"/>
      <c r="MUH91" s="109"/>
      <c r="MUI91" s="463"/>
      <c r="MUJ91" s="463"/>
      <c r="MUK91" s="190" t="s">
        <v>220</v>
      </c>
      <c r="MUL91" s="190"/>
      <c r="MUM91" s="3"/>
      <c r="MUN91" s="3"/>
      <c r="MUO91" s="3"/>
      <c r="MUP91" s="3"/>
      <c r="MUQ91" s="3"/>
      <c r="MUR91" s="5"/>
      <c r="MUS91" s="1"/>
      <c r="MUT91" s="85"/>
      <c r="MUU91" s="85"/>
      <c r="MUV91" s="109"/>
      <c r="MUW91" s="109"/>
      <c r="MUX91" s="109"/>
      <c r="MUY91" s="463"/>
      <c r="MUZ91" s="463"/>
      <c r="MVA91" s="190" t="s">
        <v>220</v>
      </c>
      <c r="MVB91" s="190"/>
      <c r="MVC91" s="3"/>
      <c r="MVD91" s="3"/>
      <c r="MVE91" s="3"/>
      <c r="MVF91" s="3"/>
      <c r="MVG91" s="3"/>
      <c r="MVH91" s="5"/>
      <c r="MVI91" s="1"/>
      <c r="MVJ91" s="85"/>
      <c r="MVK91" s="85"/>
      <c r="MVL91" s="109"/>
      <c r="MVM91" s="109"/>
      <c r="MVN91" s="109"/>
      <c r="MVO91" s="463"/>
      <c r="MVP91" s="463"/>
      <c r="MVQ91" s="190" t="s">
        <v>220</v>
      </c>
      <c r="MVR91" s="190"/>
      <c r="MVS91" s="3"/>
      <c r="MVT91" s="3"/>
      <c r="MVU91" s="3"/>
      <c r="MVV91" s="3"/>
      <c r="MVW91" s="3"/>
      <c r="MVX91" s="5"/>
      <c r="MVY91" s="1"/>
      <c r="MVZ91" s="85"/>
      <c r="MWA91" s="85"/>
      <c r="MWB91" s="109"/>
      <c r="MWC91" s="109"/>
      <c r="MWD91" s="109"/>
      <c r="MWE91" s="463"/>
      <c r="MWF91" s="463"/>
      <c r="MWG91" s="190" t="s">
        <v>220</v>
      </c>
      <c r="MWH91" s="190"/>
      <c r="MWI91" s="3"/>
      <c r="MWJ91" s="3"/>
      <c r="MWK91" s="3"/>
      <c r="MWL91" s="3"/>
      <c r="MWM91" s="3"/>
      <c r="MWN91" s="5"/>
      <c r="MWO91" s="1"/>
      <c r="MWP91" s="85"/>
      <c r="MWQ91" s="85"/>
      <c r="MWR91" s="109"/>
      <c r="MWS91" s="109"/>
      <c r="MWT91" s="109"/>
      <c r="MWU91" s="463"/>
      <c r="MWV91" s="463"/>
      <c r="MWW91" s="190" t="s">
        <v>220</v>
      </c>
      <c r="MWX91" s="190"/>
      <c r="MWY91" s="3"/>
      <c r="MWZ91" s="3"/>
      <c r="MXA91" s="3"/>
      <c r="MXB91" s="3"/>
      <c r="MXC91" s="3"/>
      <c r="MXD91" s="5"/>
      <c r="MXE91" s="1"/>
      <c r="MXF91" s="85"/>
      <c r="MXG91" s="85"/>
      <c r="MXH91" s="109"/>
      <c r="MXI91" s="109"/>
      <c r="MXJ91" s="109"/>
      <c r="MXK91" s="463"/>
      <c r="MXL91" s="463"/>
      <c r="MXM91" s="190" t="s">
        <v>220</v>
      </c>
      <c r="MXN91" s="190"/>
      <c r="MXO91" s="3"/>
      <c r="MXP91" s="3"/>
      <c r="MXQ91" s="3"/>
      <c r="MXR91" s="3"/>
      <c r="MXS91" s="3"/>
      <c r="MXT91" s="5"/>
      <c r="MXU91" s="1"/>
      <c r="MXV91" s="85"/>
      <c r="MXW91" s="85"/>
      <c r="MXX91" s="109"/>
      <c r="MXY91" s="109"/>
      <c r="MXZ91" s="109"/>
      <c r="MYA91" s="463"/>
      <c r="MYB91" s="463"/>
      <c r="MYC91" s="190" t="s">
        <v>220</v>
      </c>
      <c r="MYD91" s="190"/>
      <c r="MYE91" s="3"/>
      <c r="MYF91" s="3"/>
      <c r="MYG91" s="3"/>
      <c r="MYH91" s="3"/>
      <c r="MYI91" s="3"/>
      <c r="MYJ91" s="5"/>
      <c r="MYK91" s="1"/>
      <c r="MYL91" s="85"/>
      <c r="MYM91" s="85"/>
      <c r="MYN91" s="109"/>
      <c r="MYO91" s="109"/>
      <c r="MYP91" s="109"/>
      <c r="MYQ91" s="463"/>
      <c r="MYR91" s="463"/>
      <c r="MYS91" s="190" t="s">
        <v>220</v>
      </c>
      <c r="MYT91" s="190"/>
      <c r="MYU91" s="3"/>
      <c r="MYV91" s="3"/>
      <c r="MYW91" s="3"/>
      <c r="MYX91" s="3"/>
      <c r="MYY91" s="3"/>
      <c r="MYZ91" s="5"/>
      <c r="MZA91" s="1"/>
      <c r="MZB91" s="85"/>
      <c r="MZC91" s="85"/>
      <c r="MZD91" s="109"/>
      <c r="MZE91" s="109"/>
      <c r="MZF91" s="109"/>
      <c r="MZG91" s="463"/>
      <c r="MZH91" s="463"/>
      <c r="MZI91" s="190" t="s">
        <v>220</v>
      </c>
      <c r="MZJ91" s="190"/>
      <c r="MZK91" s="3"/>
      <c r="MZL91" s="3"/>
      <c r="MZM91" s="3"/>
      <c r="MZN91" s="3"/>
      <c r="MZO91" s="3"/>
      <c r="MZP91" s="5"/>
      <c r="MZQ91" s="1"/>
      <c r="MZR91" s="85"/>
      <c r="MZS91" s="85"/>
      <c r="MZT91" s="109"/>
      <c r="MZU91" s="109"/>
      <c r="MZV91" s="109"/>
      <c r="MZW91" s="463"/>
      <c r="MZX91" s="463"/>
      <c r="MZY91" s="190" t="s">
        <v>220</v>
      </c>
      <c r="MZZ91" s="190"/>
      <c r="NAA91" s="3"/>
      <c r="NAB91" s="3"/>
      <c r="NAC91" s="3"/>
      <c r="NAD91" s="3"/>
      <c r="NAE91" s="3"/>
      <c r="NAF91" s="5"/>
      <c r="NAG91" s="1"/>
      <c r="NAH91" s="85"/>
      <c r="NAI91" s="85"/>
      <c r="NAJ91" s="109"/>
      <c r="NAK91" s="109"/>
      <c r="NAL91" s="109"/>
      <c r="NAM91" s="463"/>
      <c r="NAN91" s="463"/>
      <c r="NAO91" s="190" t="s">
        <v>220</v>
      </c>
      <c r="NAP91" s="190"/>
      <c r="NAQ91" s="3"/>
      <c r="NAR91" s="3"/>
      <c r="NAS91" s="3"/>
      <c r="NAT91" s="3"/>
      <c r="NAU91" s="3"/>
      <c r="NAV91" s="5"/>
      <c r="NAW91" s="1"/>
      <c r="NAX91" s="85"/>
      <c r="NAY91" s="85"/>
      <c r="NAZ91" s="109"/>
      <c r="NBA91" s="109"/>
      <c r="NBB91" s="109"/>
      <c r="NBC91" s="463"/>
      <c r="NBD91" s="463"/>
      <c r="NBE91" s="190" t="s">
        <v>220</v>
      </c>
      <c r="NBF91" s="190"/>
      <c r="NBG91" s="3"/>
      <c r="NBH91" s="3"/>
      <c r="NBI91" s="3"/>
      <c r="NBJ91" s="3"/>
      <c r="NBK91" s="3"/>
      <c r="NBL91" s="5"/>
      <c r="NBM91" s="1"/>
      <c r="NBN91" s="85"/>
      <c r="NBO91" s="85"/>
      <c r="NBP91" s="109"/>
      <c r="NBQ91" s="109"/>
      <c r="NBR91" s="109"/>
      <c r="NBS91" s="463"/>
      <c r="NBT91" s="463"/>
      <c r="NBU91" s="190" t="s">
        <v>220</v>
      </c>
      <c r="NBV91" s="190"/>
      <c r="NBW91" s="3"/>
      <c r="NBX91" s="3"/>
      <c r="NBY91" s="3"/>
      <c r="NBZ91" s="3"/>
      <c r="NCA91" s="3"/>
      <c r="NCB91" s="5"/>
      <c r="NCC91" s="1"/>
      <c r="NCD91" s="85"/>
      <c r="NCE91" s="85"/>
      <c r="NCF91" s="109"/>
      <c r="NCG91" s="109"/>
      <c r="NCH91" s="109"/>
      <c r="NCI91" s="463"/>
      <c r="NCJ91" s="463"/>
      <c r="NCK91" s="190" t="s">
        <v>220</v>
      </c>
      <c r="NCL91" s="190"/>
      <c r="NCM91" s="3"/>
      <c r="NCN91" s="3"/>
      <c r="NCO91" s="3"/>
      <c r="NCP91" s="3"/>
      <c r="NCQ91" s="3"/>
      <c r="NCR91" s="5"/>
      <c r="NCS91" s="1"/>
      <c r="NCT91" s="85"/>
      <c r="NCU91" s="85"/>
      <c r="NCV91" s="109"/>
      <c r="NCW91" s="109"/>
      <c r="NCX91" s="109"/>
      <c r="NCY91" s="463"/>
      <c r="NCZ91" s="463"/>
      <c r="NDA91" s="190" t="s">
        <v>220</v>
      </c>
      <c r="NDB91" s="190"/>
      <c r="NDC91" s="3"/>
      <c r="NDD91" s="3"/>
      <c r="NDE91" s="3"/>
      <c r="NDF91" s="3"/>
      <c r="NDG91" s="3"/>
      <c r="NDH91" s="5"/>
      <c r="NDI91" s="1"/>
      <c r="NDJ91" s="85"/>
      <c r="NDK91" s="85"/>
      <c r="NDL91" s="109"/>
      <c r="NDM91" s="109"/>
      <c r="NDN91" s="109"/>
      <c r="NDO91" s="463"/>
      <c r="NDP91" s="463"/>
      <c r="NDQ91" s="190" t="s">
        <v>220</v>
      </c>
      <c r="NDR91" s="190"/>
      <c r="NDS91" s="3"/>
      <c r="NDT91" s="3"/>
      <c r="NDU91" s="3"/>
      <c r="NDV91" s="3"/>
      <c r="NDW91" s="3"/>
      <c r="NDX91" s="5"/>
      <c r="NDY91" s="1"/>
      <c r="NDZ91" s="85"/>
      <c r="NEA91" s="85"/>
      <c r="NEB91" s="109"/>
      <c r="NEC91" s="109"/>
      <c r="NED91" s="109"/>
      <c r="NEE91" s="463"/>
      <c r="NEF91" s="463"/>
      <c r="NEG91" s="190" t="s">
        <v>220</v>
      </c>
      <c r="NEH91" s="190"/>
      <c r="NEI91" s="3"/>
      <c r="NEJ91" s="3"/>
      <c r="NEK91" s="3"/>
      <c r="NEL91" s="3"/>
      <c r="NEM91" s="3"/>
      <c r="NEN91" s="5"/>
      <c r="NEO91" s="1"/>
      <c r="NEP91" s="85"/>
      <c r="NEQ91" s="85"/>
      <c r="NER91" s="109"/>
      <c r="NES91" s="109"/>
      <c r="NET91" s="109"/>
      <c r="NEU91" s="463"/>
      <c r="NEV91" s="463"/>
      <c r="NEW91" s="190" t="s">
        <v>220</v>
      </c>
      <c r="NEX91" s="190"/>
      <c r="NEY91" s="3"/>
      <c r="NEZ91" s="3"/>
      <c r="NFA91" s="3"/>
      <c r="NFB91" s="3"/>
      <c r="NFC91" s="3"/>
      <c r="NFD91" s="5"/>
      <c r="NFE91" s="1"/>
      <c r="NFF91" s="85"/>
      <c r="NFG91" s="85"/>
      <c r="NFH91" s="109"/>
      <c r="NFI91" s="109"/>
      <c r="NFJ91" s="109"/>
      <c r="NFK91" s="463"/>
      <c r="NFL91" s="463"/>
      <c r="NFM91" s="190" t="s">
        <v>220</v>
      </c>
      <c r="NFN91" s="190"/>
      <c r="NFO91" s="3"/>
      <c r="NFP91" s="3"/>
      <c r="NFQ91" s="3"/>
      <c r="NFR91" s="3"/>
      <c r="NFS91" s="3"/>
      <c r="NFT91" s="5"/>
      <c r="NFU91" s="1"/>
      <c r="NFV91" s="85"/>
      <c r="NFW91" s="85"/>
      <c r="NFX91" s="109"/>
      <c r="NFY91" s="109"/>
      <c r="NFZ91" s="109"/>
      <c r="NGA91" s="463"/>
      <c r="NGB91" s="463"/>
      <c r="NGC91" s="190" t="s">
        <v>220</v>
      </c>
      <c r="NGD91" s="190"/>
      <c r="NGE91" s="3"/>
      <c r="NGF91" s="3"/>
      <c r="NGG91" s="3"/>
      <c r="NGH91" s="3"/>
      <c r="NGI91" s="3"/>
      <c r="NGJ91" s="5"/>
      <c r="NGK91" s="1"/>
      <c r="NGL91" s="85"/>
      <c r="NGM91" s="85"/>
      <c r="NGN91" s="109"/>
      <c r="NGO91" s="109"/>
      <c r="NGP91" s="109"/>
      <c r="NGQ91" s="463"/>
      <c r="NGR91" s="463"/>
      <c r="NGS91" s="190" t="s">
        <v>220</v>
      </c>
      <c r="NGT91" s="190"/>
      <c r="NGU91" s="3"/>
      <c r="NGV91" s="3"/>
      <c r="NGW91" s="3"/>
      <c r="NGX91" s="3"/>
      <c r="NGY91" s="3"/>
      <c r="NGZ91" s="5"/>
      <c r="NHA91" s="1"/>
      <c r="NHB91" s="85"/>
      <c r="NHC91" s="85"/>
      <c r="NHD91" s="109"/>
      <c r="NHE91" s="109"/>
      <c r="NHF91" s="109"/>
      <c r="NHG91" s="463"/>
      <c r="NHH91" s="463"/>
      <c r="NHI91" s="190" t="s">
        <v>220</v>
      </c>
      <c r="NHJ91" s="190"/>
      <c r="NHK91" s="3"/>
      <c r="NHL91" s="3"/>
      <c r="NHM91" s="3"/>
      <c r="NHN91" s="3"/>
      <c r="NHO91" s="3"/>
      <c r="NHP91" s="5"/>
      <c r="NHQ91" s="1"/>
      <c r="NHR91" s="85"/>
      <c r="NHS91" s="85"/>
      <c r="NHT91" s="109"/>
      <c r="NHU91" s="109"/>
      <c r="NHV91" s="109"/>
      <c r="NHW91" s="463"/>
      <c r="NHX91" s="463"/>
      <c r="NHY91" s="190" t="s">
        <v>220</v>
      </c>
      <c r="NHZ91" s="190"/>
      <c r="NIA91" s="3"/>
      <c r="NIB91" s="3"/>
      <c r="NIC91" s="3"/>
      <c r="NID91" s="3"/>
      <c r="NIE91" s="3"/>
      <c r="NIF91" s="5"/>
      <c r="NIG91" s="1"/>
      <c r="NIH91" s="85"/>
      <c r="NII91" s="85"/>
      <c r="NIJ91" s="109"/>
      <c r="NIK91" s="109"/>
      <c r="NIL91" s="109"/>
      <c r="NIM91" s="463"/>
      <c r="NIN91" s="463"/>
      <c r="NIO91" s="190" t="s">
        <v>220</v>
      </c>
      <c r="NIP91" s="190"/>
      <c r="NIQ91" s="3"/>
      <c r="NIR91" s="3"/>
      <c r="NIS91" s="3"/>
      <c r="NIT91" s="3"/>
      <c r="NIU91" s="3"/>
      <c r="NIV91" s="5"/>
      <c r="NIW91" s="1"/>
      <c r="NIX91" s="85"/>
      <c r="NIY91" s="85"/>
      <c r="NIZ91" s="109"/>
      <c r="NJA91" s="109"/>
      <c r="NJB91" s="109"/>
      <c r="NJC91" s="463"/>
      <c r="NJD91" s="463"/>
      <c r="NJE91" s="190" t="s">
        <v>220</v>
      </c>
      <c r="NJF91" s="190"/>
      <c r="NJG91" s="3"/>
      <c r="NJH91" s="3"/>
      <c r="NJI91" s="3"/>
      <c r="NJJ91" s="3"/>
      <c r="NJK91" s="3"/>
      <c r="NJL91" s="5"/>
      <c r="NJM91" s="1"/>
      <c r="NJN91" s="85"/>
      <c r="NJO91" s="85"/>
      <c r="NJP91" s="109"/>
      <c r="NJQ91" s="109"/>
      <c r="NJR91" s="109"/>
      <c r="NJS91" s="463"/>
      <c r="NJT91" s="463"/>
      <c r="NJU91" s="190" t="s">
        <v>220</v>
      </c>
      <c r="NJV91" s="190"/>
      <c r="NJW91" s="3"/>
      <c r="NJX91" s="3"/>
      <c r="NJY91" s="3"/>
      <c r="NJZ91" s="3"/>
      <c r="NKA91" s="3"/>
      <c r="NKB91" s="5"/>
      <c r="NKC91" s="1"/>
      <c r="NKD91" s="85"/>
      <c r="NKE91" s="85"/>
      <c r="NKF91" s="109"/>
      <c r="NKG91" s="109"/>
      <c r="NKH91" s="109"/>
      <c r="NKI91" s="463"/>
      <c r="NKJ91" s="463"/>
      <c r="NKK91" s="190" t="s">
        <v>220</v>
      </c>
      <c r="NKL91" s="190"/>
      <c r="NKM91" s="3"/>
      <c r="NKN91" s="3"/>
      <c r="NKO91" s="3"/>
      <c r="NKP91" s="3"/>
      <c r="NKQ91" s="3"/>
      <c r="NKR91" s="5"/>
      <c r="NKS91" s="1"/>
      <c r="NKT91" s="85"/>
      <c r="NKU91" s="85"/>
      <c r="NKV91" s="109"/>
      <c r="NKW91" s="109"/>
      <c r="NKX91" s="109"/>
      <c r="NKY91" s="463"/>
      <c r="NKZ91" s="463"/>
      <c r="NLA91" s="190" t="s">
        <v>220</v>
      </c>
      <c r="NLB91" s="190"/>
      <c r="NLC91" s="3"/>
      <c r="NLD91" s="3"/>
      <c r="NLE91" s="3"/>
      <c r="NLF91" s="3"/>
      <c r="NLG91" s="3"/>
      <c r="NLH91" s="5"/>
      <c r="NLI91" s="1"/>
      <c r="NLJ91" s="85"/>
      <c r="NLK91" s="85"/>
      <c r="NLL91" s="109"/>
      <c r="NLM91" s="109"/>
      <c r="NLN91" s="109"/>
      <c r="NLO91" s="463"/>
      <c r="NLP91" s="463"/>
      <c r="NLQ91" s="190" t="s">
        <v>220</v>
      </c>
      <c r="NLR91" s="190"/>
      <c r="NLS91" s="3"/>
      <c r="NLT91" s="3"/>
      <c r="NLU91" s="3"/>
      <c r="NLV91" s="3"/>
      <c r="NLW91" s="3"/>
      <c r="NLX91" s="5"/>
      <c r="NLY91" s="1"/>
      <c r="NLZ91" s="85"/>
      <c r="NMA91" s="85"/>
      <c r="NMB91" s="109"/>
      <c r="NMC91" s="109"/>
      <c r="NMD91" s="109"/>
      <c r="NME91" s="463"/>
      <c r="NMF91" s="463"/>
      <c r="NMG91" s="190" t="s">
        <v>220</v>
      </c>
      <c r="NMH91" s="190"/>
      <c r="NMI91" s="3"/>
      <c r="NMJ91" s="3"/>
      <c r="NMK91" s="3"/>
      <c r="NML91" s="3"/>
      <c r="NMM91" s="3"/>
      <c r="NMN91" s="5"/>
      <c r="NMO91" s="1"/>
      <c r="NMP91" s="85"/>
      <c r="NMQ91" s="85"/>
      <c r="NMR91" s="109"/>
      <c r="NMS91" s="109"/>
      <c r="NMT91" s="109"/>
      <c r="NMU91" s="463"/>
      <c r="NMV91" s="463"/>
      <c r="NMW91" s="190" t="s">
        <v>220</v>
      </c>
      <c r="NMX91" s="190"/>
      <c r="NMY91" s="3"/>
      <c r="NMZ91" s="3"/>
      <c r="NNA91" s="3"/>
      <c r="NNB91" s="3"/>
      <c r="NNC91" s="3"/>
      <c r="NND91" s="5"/>
      <c r="NNE91" s="1"/>
      <c r="NNF91" s="85"/>
      <c r="NNG91" s="85"/>
      <c r="NNH91" s="109"/>
      <c r="NNI91" s="109"/>
      <c r="NNJ91" s="109"/>
      <c r="NNK91" s="463"/>
      <c r="NNL91" s="463"/>
      <c r="NNM91" s="190" t="s">
        <v>220</v>
      </c>
      <c r="NNN91" s="190"/>
      <c r="NNO91" s="3"/>
      <c r="NNP91" s="3"/>
      <c r="NNQ91" s="3"/>
      <c r="NNR91" s="3"/>
      <c r="NNS91" s="3"/>
      <c r="NNT91" s="5"/>
      <c r="NNU91" s="1"/>
      <c r="NNV91" s="85"/>
      <c r="NNW91" s="85"/>
      <c r="NNX91" s="109"/>
      <c r="NNY91" s="109"/>
      <c r="NNZ91" s="109"/>
      <c r="NOA91" s="463"/>
      <c r="NOB91" s="463"/>
      <c r="NOC91" s="190" t="s">
        <v>220</v>
      </c>
      <c r="NOD91" s="190"/>
      <c r="NOE91" s="3"/>
      <c r="NOF91" s="3"/>
      <c r="NOG91" s="3"/>
      <c r="NOH91" s="3"/>
      <c r="NOI91" s="3"/>
      <c r="NOJ91" s="5"/>
      <c r="NOK91" s="1"/>
      <c r="NOL91" s="85"/>
      <c r="NOM91" s="85"/>
      <c r="NON91" s="109"/>
      <c r="NOO91" s="109"/>
      <c r="NOP91" s="109"/>
      <c r="NOQ91" s="463"/>
      <c r="NOR91" s="463"/>
      <c r="NOS91" s="190" t="s">
        <v>220</v>
      </c>
      <c r="NOT91" s="190"/>
      <c r="NOU91" s="3"/>
      <c r="NOV91" s="3"/>
      <c r="NOW91" s="3"/>
      <c r="NOX91" s="3"/>
      <c r="NOY91" s="3"/>
      <c r="NOZ91" s="5"/>
      <c r="NPA91" s="1"/>
      <c r="NPB91" s="85"/>
      <c r="NPC91" s="85"/>
      <c r="NPD91" s="109"/>
      <c r="NPE91" s="109"/>
      <c r="NPF91" s="109"/>
      <c r="NPG91" s="463"/>
      <c r="NPH91" s="463"/>
      <c r="NPI91" s="190" t="s">
        <v>220</v>
      </c>
      <c r="NPJ91" s="190"/>
      <c r="NPK91" s="3"/>
      <c r="NPL91" s="3"/>
      <c r="NPM91" s="3"/>
      <c r="NPN91" s="3"/>
      <c r="NPO91" s="3"/>
      <c r="NPP91" s="5"/>
      <c r="NPQ91" s="1"/>
      <c r="NPR91" s="85"/>
      <c r="NPS91" s="85"/>
      <c r="NPT91" s="109"/>
      <c r="NPU91" s="109"/>
      <c r="NPV91" s="109"/>
      <c r="NPW91" s="463"/>
      <c r="NPX91" s="463"/>
      <c r="NPY91" s="190" t="s">
        <v>220</v>
      </c>
      <c r="NPZ91" s="190"/>
      <c r="NQA91" s="3"/>
      <c r="NQB91" s="3"/>
      <c r="NQC91" s="3"/>
      <c r="NQD91" s="3"/>
      <c r="NQE91" s="3"/>
      <c r="NQF91" s="5"/>
      <c r="NQG91" s="1"/>
      <c r="NQH91" s="85"/>
      <c r="NQI91" s="85"/>
      <c r="NQJ91" s="109"/>
      <c r="NQK91" s="109"/>
      <c r="NQL91" s="109"/>
      <c r="NQM91" s="463"/>
      <c r="NQN91" s="463"/>
      <c r="NQO91" s="190" t="s">
        <v>220</v>
      </c>
      <c r="NQP91" s="190"/>
      <c r="NQQ91" s="3"/>
      <c r="NQR91" s="3"/>
      <c r="NQS91" s="3"/>
      <c r="NQT91" s="3"/>
      <c r="NQU91" s="3"/>
      <c r="NQV91" s="5"/>
      <c r="NQW91" s="1"/>
      <c r="NQX91" s="85"/>
      <c r="NQY91" s="85"/>
      <c r="NQZ91" s="109"/>
      <c r="NRA91" s="109"/>
      <c r="NRB91" s="109"/>
      <c r="NRC91" s="463"/>
      <c r="NRD91" s="463"/>
      <c r="NRE91" s="190" t="s">
        <v>220</v>
      </c>
      <c r="NRF91" s="190"/>
      <c r="NRG91" s="3"/>
      <c r="NRH91" s="3"/>
      <c r="NRI91" s="3"/>
      <c r="NRJ91" s="3"/>
      <c r="NRK91" s="3"/>
      <c r="NRL91" s="5"/>
      <c r="NRM91" s="1"/>
      <c r="NRN91" s="85"/>
      <c r="NRO91" s="85"/>
      <c r="NRP91" s="109"/>
      <c r="NRQ91" s="109"/>
      <c r="NRR91" s="109"/>
      <c r="NRS91" s="463"/>
      <c r="NRT91" s="463"/>
      <c r="NRU91" s="190" t="s">
        <v>220</v>
      </c>
      <c r="NRV91" s="190"/>
      <c r="NRW91" s="3"/>
      <c r="NRX91" s="3"/>
      <c r="NRY91" s="3"/>
      <c r="NRZ91" s="3"/>
      <c r="NSA91" s="3"/>
      <c r="NSB91" s="5"/>
      <c r="NSC91" s="1"/>
      <c r="NSD91" s="85"/>
      <c r="NSE91" s="85"/>
      <c r="NSF91" s="109"/>
      <c r="NSG91" s="109"/>
      <c r="NSH91" s="109"/>
      <c r="NSI91" s="463"/>
      <c r="NSJ91" s="463"/>
      <c r="NSK91" s="190" t="s">
        <v>220</v>
      </c>
      <c r="NSL91" s="190"/>
      <c r="NSM91" s="3"/>
      <c r="NSN91" s="3"/>
      <c r="NSO91" s="3"/>
      <c r="NSP91" s="3"/>
      <c r="NSQ91" s="3"/>
      <c r="NSR91" s="5"/>
      <c r="NSS91" s="1"/>
      <c r="NST91" s="85"/>
      <c r="NSU91" s="85"/>
      <c r="NSV91" s="109"/>
      <c r="NSW91" s="109"/>
      <c r="NSX91" s="109"/>
      <c r="NSY91" s="463"/>
      <c r="NSZ91" s="463"/>
      <c r="NTA91" s="190" t="s">
        <v>220</v>
      </c>
      <c r="NTB91" s="190"/>
      <c r="NTC91" s="3"/>
      <c r="NTD91" s="3"/>
      <c r="NTE91" s="3"/>
      <c r="NTF91" s="3"/>
      <c r="NTG91" s="3"/>
      <c r="NTH91" s="5"/>
      <c r="NTI91" s="1"/>
      <c r="NTJ91" s="85"/>
      <c r="NTK91" s="85"/>
      <c r="NTL91" s="109"/>
      <c r="NTM91" s="109"/>
      <c r="NTN91" s="109"/>
      <c r="NTO91" s="463"/>
      <c r="NTP91" s="463"/>
      <c r="NTQ91" s="190" t="s">
        <v>220</v>
      </c>
      <c r="NTR91" s="190"/>
      <c r="NTS91" s="3"/>
      <c r="NTT91" s="3"/>
      <c r="NTU91" s="3"/>
      <c r="NTV91" s="3"/>
      <c r="NTW91" s="3"/>
      <c r="NTX91" s="5"/>
      <c r="NTY91" s="1"/>
      <c r="NTZ91" s="85"/>
      <c r="NUA91" s="85"/>
      <c r="NUB91" s="109"/>
      <c r="NUC91" s="109"/>
      <c r="NUD91" s="109"/>
      <c r="NUE91" s="463"/>
      <c r="NUF91" s="463"/>
      <c r="NUG91" s="190" t="s">
        <v>220</v>
      </c>
      <c r="NUH91" s="190"/>
      <c r="NUI91" s="3"/>
      <c r="NUJ91" s="3"/>
      <c r="NUK91" s="3"/>
      <c r="NUL91" s="3"/>
      <c r="NUM91" s="3"/>
      <c r="NUN91" s="5"/>
      <c r="NUO91" s="1"/>
      <c r="NUP91" s="85"/>
      <c r="NUQ91" s="85"/>
      <c r="NUR91" s="109"/>
      <c r="NUS91" s="109"/>
      <c r="NUT91" s="109"/>
      <c r="NUU91" s="463"/>
      <c r="NUV91" s="463"/>
      <c r="NUW91" s="190" t="s">
        <v>220</v>
      </c>
      <c r="NUX91" s="190"/>
      <c r="NUY91" s="3"/>
      <c r="NUZ91" s="3"/>
      <c r="NVA91" s="3"/>
      <c r="NVB91" s="3"/>
      <c r="NVC91" s="3"/>
      <c r="NVD91" s="5"/>
      <c r="NVE91" s="1"/>
      <c r="NVF91" s="85"/>
      <c r="NVG91" s="85"/>
      <c r="NVH91" s="109"/>
      <c r="NVI91" s="109"/>
      <c r="NVJ91" s="109"/>
      <c r="NVK91" s="463"/>
      <c r="NVL91" s="463"/>
      <c r="NVM91" s="190" t="s">
        <v>220</v>
      </c>
      <c r="NVN91" s="190"/>
      <c r="NVO91" s="3"/>
      <c r="NVP91" s="3"/>
      <c r="NVQ91" s="3"/>
      <c r="NVR91" s="3"/>
      <c r="NVS91" s="3"/>
      <c r="NVT91" s="5"/>
      <c r="NVU91" s="1"/>
      <c r="NVV91" s="85"/>
      <c r="NVW91" s="85"/>
      <c r="NVX91" s="109"/>
      <c r="NVY91" s="109"/>
      <c r="NVZ91" s="109"/>
      <c r="NWA91" s="463"/>
      <c r="NWB91" s="463"/>
      <c r="NWC91" s="190" t="s">
        <v>220</v>
      </c>
      <c r="NWD91" s="190"/>
      <c r="NWE91" s="3"/>
      <c r="NWF91" s="3"/>
      <c r="NWG91" s="3"/>
      <c r="NWH91" s="3"/>
      <c r="NWI91" s="3"/>
      <c r="NWJ91" s="5"/>
      <c r="NWK91" s="1"/>
      <c r="NWL91" s="85"/>
      <c r="NWM91" s="85"/>
      <c r="NWN91" s="109"/>
      <c r="NWO91" s="109"/>
      <c r="NWP91" s="109"/>
      <c r="NWQ91" s="463"/>
      <c r="NWR91" s="463"/>
      <c r="NWS91" s="190" t="s">
        <v>220</v>
      </c>
      <c r="NWT91" s="190"/>
      <c r="NWU91" s="3"/>
      <c r="NWV91" s="3"/>
      <c r="NWW91" s="3"/>
      <c r="NWX91" s="3"/>
      <c r="NWY91" s="3"/>
      <c r="NWZ91" s="5"/>
      <c r="NXA91" s="1"/>
      <c r="NXB91" s="85"/>
      <c r="NXC91" s="85"/>
      <c r="NXD91" s="109"/>
      <c r="NXE91" s="109"/>
      <c r="NXF91" s="109"/>
      <c r="NXG91" s="463"/>
      <c r="NXH91" s="463"/>
      <c r="NXI91" s="190" t="s">
        <v>220</v>
      </c>
      <c r="NXJ91" s="190"/>
      <c r="NXK91" s="3"/>
      <c r="NXL91" s="3"/>
      <c r="NXM91" s="3"/>
      <c r="NXN91" s="3"/>
      <c r="NXO91" s="3"/>
      <c r="NXP91" s="5"/>
      <c r="NXQ91" s="1"/>
      <c r="NXR91" s="85"/>
      <c r="NXS91" s="85"/>
      <c r="NXT91" s="109"/>
      <c r="NXU91" s="109"/>
      <c r="NXV91" s="109"/>
      <c r="NXW91" s="463"/>
      <c r="NXX91" s="463"/>
      <c r="NXY91" s="190" t="s">
        <v>220</v>
      </c>
      <c r="NXZ91" s="190"/>
      <c r="NYA91" s="3"/>
      <c r="NYB91" s="3"/>
      <c r="NYC91" s="3"/>
      <c r="NYD91" s="3"/>
      <c r="NYE91" s="3"/>
      <c r="NYF91" s="5"/>
      <c r="NYG91" s="1"/>
      <c r="NYH91" s="85"/>
      <c r="NYI91" s="85"/>
      <c r="NYJ91" s="109"/>
      <c r="NYK91" s="109"/>
      <c r="NYL91" s="109"/>
      <c r="NYM91" s="463"/>
      <c r="NYN91" s="463"/>
      <c r="NYO91" s="190" t="s">
        <v>220</v>
      </c>
      <c r="NYP91" s="190"/>
      <c r="NYQ91" s="3"/>
      <c r="NYR91" s="3"/>
      <c r="NYS91" s="3"/>
      <c r="NYT91" s="3"/>
      <c r="NYU91" s="3"/>
      <c r="NYV91" s="5"/>
      <c r="NYW91" s="1"/>
      <c r="NYX91" s="85"/>
      <c r="NYY91" s="85"/>
      <c r="NYZ91" s="109"/>
      <c r="NZA91" s="109"/>
      <c r="NZB91" s="109"/>
      <c r="NZC91" s="463"/>
      <c r="NZD91" s="463"/>
      <c r="NZE91" s="190" t="s">
        <v>220</v>
      </c>
      <c r="NZF91" s="190"/>
      <c r="NZG91" s="3"/>
      <c r="NZH91" s="3"/>
      <c r="NZI91" s="3"/>
      <c r="NZJ91" s="3"/>
      <c r="NZK91" s="3"/>
      <c r="NZL91" s="5"/>
      <c r="NZM91" s="1"/>
      <c r="NZN91" s="85"/>
      <c r="NZO91" s="85"/>
      <c r="NZP91" s="109"/>
      <c r="NZQ91" s="109"/>
      <c r="NZR91" s="109"/>
      <c r="NZS91" s="463"/>
      <c r="NZT91" s="463"/>
      <c r="NZU91" s="190" t="s">
        <v>220</v>
      </c>
      <c r="NZV91" s="190"/>
      <c r="NZW91" s="3"/>
      <c r="NZX91" s="3"/>
      <c r="NZY91" s="3"/>
      <c r="NZZ91" s="3"/>
      <c r="OAA91" s="3"/>
      <c r="OAB91" s="5"/>
      <c r="OAC91" s="1"/>
      <c r="OAD91" s="85"/>
      <c r="OAE91" s="85"/>
      <c r="OAF91" s="109"/>
      <c r="OAG91" s="109"/>
      <c r="OAH91" s="109"/>
      <c r="OAI91" s="463"/>
      <c r="OAJ91" s="463"/>
      <c r="OAK91" s="190" t="s">
        <v>220</v>
      </c>
      <c r="OAL91" s="190"/>
      <c r="OAM91" s="3"/>
      <c r="OAN91" s="3"/>
      <c r="OAO91" s="3"/>
      <c r="OAP91" s="3"/>
      <c r="OAQ91" s="3"/>
      <c r="OAR91" s="5"/>
      <c r="OAS91" s="1"/>
      <c r="OAT91" s="85"/>
      <c r="OAU91" s="85"/>
      <c r="OAV91" s="109"/>
      <c r="OAW91" s="109"/>
      <c r="OAX91" s="109"/>
      <c r="OAY91" s="463"/>
      <c r="OAZ91" s="463"/>
      <c r="OBA91" s="190" t="s">
        <v>220</v>
      </c>
      <c r="OBB91" s="190"/>
      <c r="OBC91" s="3"/>
      <c r="OBD91" s="3"/>
      <c r="OBE91" s="3"/>
      <c r="OBF91" s="3"/>
      <c r="OBG91" s="3"/>
      <c r="OBH91" s="5"/>
      <c r="OBI91" s="1"/>
      <c r="OBJ91" s="85"/>
      <c r="OBK91" s="85"/>
      <c r="OBL91" s="109"/>
      <c r="OBM91" s="109"/>
      <c r="OBN91" s="109"/>
      <c r="OBO91" s="463"/>
      <c r="OBP91" s="463"/>
      <c r="OBQ91" s="190" t="s">
        <v>220</v>
      </c>
      <c r="OBR91" s="190"/>
      <c r="OBS91" s="3"/>
      <c r="OBT91" s="3"/>
      <c r="OBU91" s="3"/>
      <c r="OBV91" s="3"/>
      <c r="OBW91" s="3"/>
      <c r="OBX91" s="5"/>
      <c r="OBY91" s="1"/>
      <c r="OBZ91" s="85"/>
      <c r="OCA91" s="85"/>
      <c r="OCB91" s="109"/>
      <c r="OCC91" s="109"/>
      <c r="OCD91" s="109"/>
      <c r="OCE91" s="463"/>
      <c r="OCF91" s="463"/>
      <c r="OCG91" s="190" t="s">
        <v>220</v>
      </c>
      <c r="OCH91" s="190"/>
      <c r="OCI91" s="3"/>
      <c r="OCJ91" s="3"/>
      <c r="OCK91" s="3"/>
      <c r="OCL91" s="3"/>
      <c r="OCM91" s="3"/>
      <c r="OCN91" s="5"/>
      <c r="OCO91" s="1"/>
      <c r="OCP91" s="85"/>
      <c r="OCQ91" s="85"/>
      <c r="OCR91" s="109"/>
      <c r="OCS91" s="109"/>
      <c r="OCT91" s="109"/>
      <c r="OCU91" s="463"/>
      <c r="OCV91" s="463"/>
      <c r="OCW91" s="190" t="s">
        <v>220</v>
      </c>
      <c r="OCX91" s="190"/>
      <c r="OCY91" s="3"/>
      <c r="OCZ91" s="3"/>
      <c r="ODA91" s="3"/>
      <c r="ODB91" s="3"/>
      <c r="ODC91" s="3"/>
      <c r="ODD91" s="5"/>
      <c r="ODE91" s="1"/>
      <c r="ODF91" s="85"/>
      <c r="ODG91" s="85"/>
      <c r="ODH91" s="109"/>
      <c r="ODI91" s="109"/>
      <c r="ODJ91" s="109"/>
      <c r="ODK91" s="463"/>
      <c r="ODL91" s="463"/>
      <c r="ODM91" s="190" t="s">
        <v>220</v>
      </c>
      <c r="ODN91" s="190"/>
      <c r="ODO91" s="3"/>
      <c r="ODP91" s="3"/>
      <c r="ODQ91" s="3"/>
      <c r="ODR91" s="3"/>
      <c r="ODS91" s="3"/>
      <c r="ODT91" s="5"/>
      <c r="ODU91" s="1"/>
      <c r="ODV91" s="85"/>
      <c r="ODW91" s="85"/>
      <c r="ODX91" s="109"/>
      <c r="ODY91" s="109"/>
      <c r="ODZ91" s="109"/>
      <c r="OEA91" s="463"/>
      <c r="OEB91" s="463"/>
      <c r="OEC91" s="190" t="s">
        <v>220</v>
      </c>
      <c r="OED91" s="190"/>
      <c r="OEE91" s="3"/>
      <c r="OEF91" s="3"/>
      <c r="OEG91" s="3"/>
      <c r="OEH91" s="3"/>
      <c r="OEI91" s="3"/>
      <c r="OEJ91" s="5"/>
      <c r="OEK91" s="1"/>
      <c r="OEL91" s="85"/>
      <c r="OEM91" s="85"/>
      <c r="OEN91" s="109"/>
      <c r="OEO91" s="109"/>
      <c r="OEP91" s="109"/>
      <c r="OEQ91" s="463"/>
      <c r="OER91" s="463"/>
      <c r="OES91" s="190" t="s">
        <v>220</v>
      </c>
      <c r="OET91" s="190"/>
      <c r="OEU91" s="3"/>
      <c r="OEV91" s="3"/>
      <c r="OEW91" s="3"/>
      <c r="OEX91" s="3"/>
      <c r="OEY91" s="3"/>
      <c r="OEZ91" s="5"/>
      <c r="OFA91" s="1"/>
      <c r="OFB91" s="85"/>
      <c r="OFC91" s="85"/>
      <c r="OFD91" s="109"/>
      <c r="OFE91" s="109"/>
      <c r="OFF91" s="109"/>
      <c r="OFG91" s="463"/>
      <c r="OFH91" s="463"/>
      <c r="OFI91" s="190" t="s">
        <v>220</v>
      </c>
      <c r="OFJ91" s="190"/>
      <c r="OFK91" s="3"/>
      <c r="OFL91" s="3"/>
      <c r="OFM91" s="3"/>
      <c r="OFN91" s="3"/>
      <c r="OFO91" s="3"/>
      <c r="OFP91" s="5"/>
      <c r="OFQ91" s="1"/>
      <c r="OFR91" s="85"/>
      <c r="OFS91" s="85"/>
      <c r="OFT91" s="109"/>
      <c r="OFU91" s="109"/>
      <c r="OFV91" s="109"/>
      <c r="OFW91" s="463"/>
      <c r="OFX91" s="463"/>
      <c r="OFY91" s="190" t="s">
        <v>220</v>
      </c>
      <c r="OFZ91" s="190"/>
      <c r="OGA91" s="3"/>
      <c r="OGB91" s="3"/>
      <c r="OGC91" s="3"/>
      <c r="OGD91" s="3"/>
      <c r="OGE91" s="3"/>
      <c r="OGF91" s="5"/>
      <c r="OGG91" s="1"/>
      <c r="OGH91" s="85"/>
      <c r="OGI91" s="85"/>
      <c r="OGJ91" s="109"/>
      <c r="OGK91" s="109"/>
      <c r="OGL91" s="109"/>
      <c r="OGM91" s="463"/>
      <c r="OGN91" s="463"/>
      <c r="OGO91" s="190" t="s">
        <v>220</v>
      </c>
      <c r="OGP91" s="190"/>
      <c r="OGQ91" s="3"/>
      <c r="OGR91" s="3"/>
      <c r="OGS91" s="3"/>
      <c r="OGT91" s="3"/>
      <c r="OGU91" s="3"/>
      <c r="OGV91" s="5"/>
      <c r="OGW91" s="1"/>
      <c r="OGX91" s="85"/>
      <c r="OGY91" s="85"/>
      <c r="OGZ91" s="109"/>
      <c r="OHA91" s="109"/>
      <c r="OHB91" s="109"/>
      <c r="OHC91" s="463"/>
      <c r="OHD91" s="463"/>
      <c r="OHE91" s="190" t="s">
        <v>220</v>
      </c>
      <c r="OHF91" s="190"/>
      <c r="OHG91" s="3"/>
      <c r="OHH91" s="3"/>
      <c r="OHI91" s="3"/>
      <c r="OHJ91" s="3"/>
      <c r="OHK91" s="3"/>
      <c r="OHL91" s="5"/>
      <c r="OHM91" s="1"/>
      <c r="OHN91" s="85"/>
      <c r="OHO91" s="85"/>
      <c r="OHP91" s="109"/>
      <c r="OHQ91" s="109"/>
      <c r="OHR91" s="109"/>
      <c r="OHS91" s="463"/>
      <c r="OHT91" s="463"/>
      <c r="OHU91" s="190" t="s">
        <v>220</v>
      </c>
      <c r="OHV91" s="190"/>
      <c r="OHW91" s="3"/>
      <c r="OHX91" s="3"/>
      <c r="OHY91" s="3"/>
      <c r="OHZ91" s="3"/>
      <c r="OIA91" s="3"/>
      <c r="OIB91" s="5"/>
      <c r="OIC91" s="1"/>
      <c r="OID91" s="85"/>
      <c r="OIE91" s="85"/>
      <c r="OIF91" s="109"/>
      <c r="OIG91" s="109"/>
      <c r="OIH91" s="109"/>
      <c r="OII91" s="463"/>
      <c r="OIJ91" s="463"/>
      <c r="OIK91" s="190" t="s">
        <v>220</v>
      </c>
      <c r="OIL91" s="190"/>
      <c r="OIM91" s="3"/>
      <c r="OIN91" s="3"/>
      <c r="OIO91" s="3"/>
      <c r="OIP91" s="3"/>
      <c r="OIQ91" s="3"/>
      <c r="OIR91" s="5"/>
      <c r="OIS91" s="1"/>
      <c r="OIT91" s="85"/>
      <c r="OIU91" s="85"/>
      <c r="OIV91" s="109"/>
      <c r="OIW91" s="109"/>
      <c r="OIX91" s="109"/>
      <c r="OIY91" s="463"/>
      <c r="OIZ91" s="463"/>
      <c r="OJA91" s="190" t="s">
        <v>220</v>
      </c>
      <c r="OJB91" s="190"/>
      <c r="OJC91" s="3"/>
      <c r="OJD91" s="3"/>
      <c r="OJE91" s="3"/>
      <c r="OJF91" s="3"/>
      <c r="OJG91" s="3"/>
      <c r="OJH91" s="5"/>
      <c r="OJI91" s="1"/>
      <c r="OJJ91" s="85"/>
      <c r="OJK91" s="85"/>
      <c r="OJL91" s="109"/>
      <c r="OJM91" s="109"/>
      <c r="OJN91" s="109"/>
      <c r="OJO91" s="463"/>
      <c r="OJP91" s="463"/>
      <c r="OJQ91" s="190" t="s">
        <v>220</v>
      </c>
      <c r="OJR91" s="190"/>
      <c r="OJS91" s="3"/>
      <c r="OJT91" s="3"/>
      <c r="OJU91" s="3"/>
      <c r="OJV91" s="3"/>
      <c r="OJW91" s="3"/>
      <c r="OJX91" s="5"/>
      <c r="OJY91" s="1"/>
      <c r="OJZ91" s="85"/>
      <c r="OKA91" s="85"/>
      <c r="OKB91" s="109"/>
      <c r="OKC91" s="109"/>
      <c r="OKD91" s="109"/>
      <c r="OKE91" s="463"/>
      <c r="OKF91" s="463"/>
      <c r="OKG91" s="190" t="s">
        <v>220</v>
      </c>
      <c r="OKH91" s="190"/>
      <c r="OKI91" s="3"/>
      <c r="OKJ91" s="3"/>
      <c r="OKK91" s="3"/>
      <c r="OKL91" s="3"/>
      <c r="OKM91" s="3"/>
      <c r="OKN91" s="5"/>
      <c r="OKO91" s="1"/>
      <c r="OKP91" s="85"/>
      <c r="OKQ91" s="85"/>
      <c r="OKR91" s="109"/>
      <c r="OKS91" s="109"/>
      <c r="OKT91" s="109"/>
      <c r="OKU91" s="463"/>
      <c r="OKV91" s="463"/>
      <c r="OKW91" s="190" t="s">
        <v>220</v>
      </c>
      <c r="OKX91" s="190"/>
      <c r="OKY91" s="3"/>
      <c r="OKZ91" s="3"/>
      <c r="OLA91" s="3"/>
      <c r="OLB91" s="3"/>
      <c r="OLC91" s="3"/>
      <c r="OLD91" s="5"/>
      <c r="OLE91" s="1"/>
      <c r="OLF91" s="85"/>
      <c r="OLG91" s="85"/>
      <c r="OLH91" s="109"/>
      <c r="OLI91" s="109"/>
      <c r="OLJ91" s="109"/>
      <c r="OLK91" s="463"/>
      <c r="OLL91" s="463"/>
      <c r="OLM91" s="190" t="s">
        <v>220</v>
      </c>
      <c r="OLN91" s="190"/>
      <c r="OLO91" s="3"/>
      <c r="OLP91" s="3"/>
      <c r="OLQ91" s="3"/>
      <c r="OLR91" s="3"/>
      <c r="OLS91" s="3"/>
      <c r="OLT91" s="5"/>
      <c r="OLU91" s="1"/>
      <c r="OLV91" s="85"/>
      <c r="OLW91" s="85"/>
      <c r="OLX91" s="109"/>
      <c r="OLY91" s="109"/>
      <c r="OLZ91" s="109"/>
      <c r="OMA91" s="463"/>
      <c r="OMB91" s="463"/>
      <c r="OMC91" s="190" t="s">
        <v>220</v>
      </c>
      <c r="OMD91" s="190"/>
      <c r="OME91" s="3"/>
      <c r="OMF91" s="3"/>
      <c r="OMG91" s="3"/>
      <c r="OMH91" s="3"/>
      <c r="OMI91" s="3"/>
      <c r="OMJ91" s="5"/>
      <c r="OMK91" s="1"/>
      <c r="OML91" s="85"/>
      <c r="OMM91" s="85"/>
      <c r="OMN91" s="109"/>
      <c r="OMO91" s="109"/>
      <c r="OMP91" s="109"/>
      <c r="OMQ91" s="463"/>
      <c r="OMR91" s="463"/>
      <c r="OMS91" s="190" t="s">
        <v>220</v>
      </c>
      <c r="OMT91" s="190"/>
      <c r="OMU91" s="3"/>
      <c r="OMV91" s="3"/>
      <c r="OMW91" s="3"/>
      <c r="OMX91" s="3"/>
      <c r="OMY91" s="3"/>
      <c r="OMZ91" s="5"/>
      <c r="ONA91" s="1"/>
      <c r="ONB91" s="85"/>
      <c r="ONC91" s="85"/>
      <c r="OND91" s="109"/>
      <c r="ONE91" s="109"/>
      <c r="ONF91" s="109"/>
      <c r="ONG91" s="463"/>
      <c r="ONH91" s="463"/>
      <c r="ONI91" s="190" t="s">
        <v>220</v>
      </c>
      <c r="ONJ91" s="190"/>
      <c r="ONK91" s="3"/>
      <c r="ONL91" s="3"/>
      <c r="ONM91" s="3"/>
      <c r="ONN91" s="3"/>
      <c r="ONO91" s="3"/>
      <c r="ONP91" s="5"/>
      <c r="ONQ91" s="1"/>
      <c r="ONR91" s="85"/>
      <c r="ONS91" s="85"/>
      <c r="ONT91" s="109"/>
      <c r="ONU91" s="109"/>
      <c r="ONV91" s="109"/>
      <c r="ONW91" s="463"/>
      <c r="ONX91" s="463"/>
      <c r="ONY91" s="190" t="s">
        <v>220</v>
      </c>
      <c r="ONZ91" s="190"/>
      <c r="OOA91" s="3"/>
      <c r="OOB91" s="3"/>
      <c r="OOC91" s="3"/>
      <c r="OOD91" s="3"/>
      <c r="OOE91" s="3"/>
      <c r="OOF91" s="5"/>
      <c r="OOG91" s="1"/>
      <c r="OOH91" s="85"/>
      <c r="OOI91" s="85"/>
      <c r="OOJ91" s="109"/>
      <c r="OOK91" s="109"/>
      <c r="OOL91" s="109"/>
      <c r="OOM91" s="463"/>
      <c r="OON91" s="463"/>
      <c r="OOO91" s="190" t="s">
        <v>220</v>
      </c>
      <c r="OOP91" s="190"/>
      <c r="OOQ91" s="3"/>
      <c r="OOR91" s="3"/>
      <c r="OOS91" s="3"/>
      <c r="OOT91" s="3"/>
      <c r="OOU91" s="3"/>
      <c r="OOV91" s="5"/>
      <c r="OOW91" s="1"/>
      <c r="OOX91" s="85"/>
      <c r="OOY91" s="85"/>
      <c r="OOZ91" s="109"/>
      <c r="OPA91" s="109"/>
      <c r="OPB91" s="109"/>
      <c r="OPC91" s="463"/>
      <c r="OPD91" s="463"/>
      <c r="OPE91" s="190" t="s">
        <v>220</v>
      </c>
      <c r="OPF91" s="190"/>
      <c r="OPG91" s="3"/>
      <c r="OPH91" s="3"/>
      <c r="OPI91" s="3"/>
      <c r="OPJ91" s="3"/>
      <c r="OPK91" s="3"/>
      <c r="OPL91" s="5"/>
      <c r="OPM91" s="1"/>
      <c r="OPN91" s="85"/>
      <c r="OPO91" s="85"/>
      <c r="OPP91" s="109"/>
      <c r="OPQ91" s="109"/>
      <c r="OPR91" s="109"/>
      <c r="OPS91" s="463"/>
      <c r="OPT91" s="463"/>
      <c r="OPU91" s="190" t="s">
        <v>220</v>
      </c>
      <c r="OPV91" s="190"/>
      <c r="OPW91" s="3"/>
      <c r="OPX91" s="3"/>
      <c r="OPY91" s="3"/>
      <c r="OPZ91" s="3"/>
      <c r="OQA91" s="3"/>
      <c r="OQB91" s="5"/>
      <c r="OQC91" s="1"/>
      <c r="OQD91" s="85"/>
      <c r="OQE91" s="85"/>
      <c r="OQF91" s="109"/>
      <c r="OQG91" s="109"/>
      <c r="OQH91" s="109"/>
      <c r="OQI91" s="463"/>
      <c r="OQJ91" s="463"/>
      <c r="OQK91" s="190" t="s">
        <v>220</v>
      </c>
      <c r="OQL91" s="190"/>
      <c r="OQM91" s="3"/>
      <c r="OQN91" s="3"/>
      <c r="OQO91" s="3"/>
      <c r="OQP91" s="3"/>
      <c r="OQQ91" s="3"/>
      <c r="OQR91" s="5"/>
      <c r="OQS91" s="1"/>
      <c r="OQT91" s="85"/>
      <c r="OQU91" s="85"/>
      <c r="OQV91" s="109"/>
      <c r="OQW91" s="109"/>
      <c r="OQX91" s="109"/>
      <c r="OQY91" s="463"/>
      <c r="OQZ91" s="463"/>
      <c r="ORA91" s="190" t="s">
        <v>220</v>
      </c>
      <c r="ORB91" s="190"/>
      <c r="ORC91" s="3"/>
      <c r="ORD91" s="3"/>
      <c r="ORE91" s="3"/>
      <c r="ORF91" s="3"/>
      <c r="ORG91" s="3"/>
      <c r="ORH91" s="5"/>
      <c r="ORI91" s="1"/>
      <c r="ORJ91" s="85"/>
      <c r="ORK91" s="85"/>
      <c r="ORL91" s="109"/>
      <c r="ORM91" s="109"/>
      <c r="ORN91" s="109"/>
      <c r="ORO91" s="463"/>
      <c r="ORP91" s="463"/>
      <c r="ORQ91" s="190" t="s">
        <v>220</v>
      </c>
      <c r="ORR91" s="190"/>
      <c r="ORS91" s="3"/>
      <c r="ORT91" s="3"/>
      <c r="ORU91" s="3"/>
      <c r="ORV91" s="3"/>
      <c r="ORW91" s="3"/>
      <c r="ORX91" s="5"/>
      <c r="ORY91" s="1"/>
      <c r="ORZ91" s="85"/>
      <c r="OSA91" s="85"/>
      <c r="OSB91" s="109"/>
      <c r="OSC91" s="109"/>
      <c r="OSD91" s="109"/>
      <c r="OSE91" s="463"/>
      <c r="OSF91" s="463"/>
      <c r="OSG91" s="190" t="s">
        <v>220</v>
      </c>
      <c r="OSH91" s="190"/>
      <c r="OSI91" s="3"/>
      <c r="OSJ91" s="3"/>
      <c r="OSK91" s="3"/>
      <c r="OSL91" s="3"/>
      <c r="OSM91" s="3"/>
      <c r="OSN91" s="5"/>
      <c r="OSO91" s="1"/>
      <c r="OSP91" s="85"/>
      <c r="OSQ91" s="85"/>
      <c r="OSR91" s="109"/>
      <c r="OSS91" s="109"/>
      <c r="OST91" s="109"/>
      <c r="OSU91" s="463"/>
      <c r="OSV91" s="463"/>
      <c r="OSW91" s="190" t="s">
        <v>220</v>
      </c>
      <c r="OSX91" s="190"/>
      <c r="OSY91" s="3"/>
      <c r="OSZ91" s="3"/>
      <c r="OTA91" s="3"/>
      <c r="OTB91" s="3"/>
      <c r="OTC91" s="3"/>
      <c r="OTD91" s="5"/>
      <c r="OTE91" s="1"/>
      <c r="OTF91" s="85"/>
      <c r="OTG91" s="85"/>
      <c r="OTH91" s="109"/>
      <c r="OTI91" s="109"/>
      <c r="OTJ91" s="109"/>
      <c r="OTK91" s="463"/>
      <c r="OTL91" s="463"/>
      <c r="OTM91" s="190" t="s">
        <v>220</v>
      </c>
      <c r="OTN91" s="190"/>
      <c r="OTO91" s="3"/>
      <c r="OTP91" s="3"/>
      <c r="OTQ91" s="3"/>
      <c r="OTR91" s="3"/>
      <c r="OTS91" s="3"/>
      <c r="OTT91" s="5"/>
      <c r="OTU91" s="1"/>
      <c r="OTV91" s="85"/>
      <c r="OTW91" s="85"/>
      <c r="OTX91" s="109"/>
      <c r="OTY91" s="109"/>
      <c r="OTZ91" s="109"/>
      <c r="OUA91" s="463"/>
      <c r="OUB91" s="463"/>
      <c r="OUC91" s="190" t="s">
        <v>220</v>
      </c>
      <c r="OUD91" s="190"/>
      <c r="OUE91" s="3"/>
      <c r="OUF91" s="3"/>
      <c r="OUG91" s="3"/>
      <c r="OUH91" s="3"/>
      <c r="OUI91" s="3"/>
      <c r="OUJ91" s="5"/>
      <c r="OUK91" s="1"/>
      <c r="OUL91" s="85"/>
      <c r="OUM91" s="85"/>
      <c r="OUN91" s="109"/>
      <c r="OUO91" s="109"/>
      <c r="OUP91" s="109"/>
      <c r="OUQ91" s="463"/>
      <c r="OUR91" s="463"/>
      <c r="OUS91" s="190" t="s">
        <v>220</v>
      </c>
      <c r="OUT91" s="190"/>
      <c r="OUU91" s="3"/>
      <c r="OUV91" s="3"/>
      <c r="OUW91" s="3"/>
      <c r="OUX91" s="3"/>
      <c r="OUY91" s="3"/>
      <c r="OUZ91" s="5"/>
      <c r="OVA91" s="1"/>
      <c r="OVB91" s="85"/>
      <c r="OVC91" s="85"/>
      <c r="OVD91" s="109"/>
      <c r="OVE91" s="109"/>
      <c r="OVF91" s="109"/>
      <c r="OVG91" s="463"/>
      <c r="OVH91" s="463"/>
      <c r="OVI91" s="190" t="s">
        <v>220</v>
      </c>
      <c r="OVJ91" s="190"/>
      <c r="OVK91" s="3"/>
      <c r="OVL91" s="3"/>
      <c r="OVM91" s="3"/>
      <c r="OVN91" s="3"/>
      <c r="OVO91" s="3"/>
      <c r="OVP91" s="5"/>
      <c r="OVQ91" s="1"/>
      <c r="OVR91" s="85"/>
      <c r="OVS91" s="85"/>
      <c r="OVT91" s="109"/>
      <c r="OVU91" s="109"/>
      <c r="OVV91" s="109"/>
      <c r="OVW91" s="463"/>
      <c r="OVX91" s="463"/>
      <c r="OVY91" s="190" t="s">
        <v>220</v>
      </c>
      <c r="OVZ91" s="190"/>
      <c r="OWA91" s="3"/>
      <c r="OWB91" s="3"/>
      <c r="OWC91" s="3"/>
      <c r="OWD91" s="3"/>
      <c r="OWE91" s="3"/>
      <c r="OWF91" s="5"/>
      <c r="OWG91" s="1"/>
      <c r="OWH91" s="85"/>
      <c r="OWI91" s="85"/>
      <c r="OWJ91" s="109"/>
      <c r="OWK91" s="109"/>
      <c r="OWL91" s="109"/>
      <c r="OWM91" s="463"/>
      <c r="OWN91" s="463"/>
      <c r="OWO91" s="190" t="s">
        <v>220</v>
      </c>
      <c r="OWP91" s="190"/>
      <c r="OWQ91" s="3"/>
      <c r="OWR91" s="3"/>
      <c r="OWS91" s="3"/>
      <c r="OWT91" s="3"/>
      <c r="OWU91" s="3"/>
      <c r="OWV91" s="5"/>
      <c r="OWW91" s="1"/>
      <c r="OWX91" s="85"/>
      <c r="OWY91" s="85"/>
      <c r="OWZ91" s="109"/>
      <c r="OXA91" s="109"/>
      <c r="OXB91" s="109"/>
      <c r="OXC91" s="463"/>
      <c r="OXD91" s="463"/>
      <c r="OXE91" s="190" t="s">
        <v>220</v>
      </c>
      <c r="OXF91" s="190"/>
      <c r="OXG91" s="3"/>
      <c r="OXH91" s="3"/>
      <c r="OXI91" s="3"/>
      <c r="OXJ91" s="3"/>
      <c r="OXK91" s="3"/>
      <c r="OXL91" s="5"/>
      <c r="OXM91" s="1"/>
      <c r="OXN91" s="85"/>
      <c r="OXO91" s="85"/>
      <c r="OXP91" s="109"/>
      <c r="OXQ91" s="109"/>
      <c r="OXR91" s="109"/>
      <c r="OXS91" s="463"/>
      <c r="OXT91" s="463"/>
      <c r="OXU91" s="190" t="s">
        <v>220</v>
      </c>
      <c r="OXV91" s="190"/>
      <c r="OXW91" s="3"/>
      <c r="OXX91" s="3"/>
      <c r="OXY91" s="3"/>
      <c r="OXZ91" s="3"/>
      <c r="OYA91" s="3"/>
      <c r="OYB91" s="5"/>
      <c r="OYC91" s="1"/>
      <c r="OYD91" s="85"/>
      <c r="OYE91" s="85"/>
      <c r="OYF91" s="109"/>
      <c r="OYG91" s="109"/>
      <c r="OYH91" s="109"/>
      <c r="OYI91" s="463"/>
      <c r="OYJ91" s="463"/>
      <c r="OYK91" s="190" t="s">
        <v>220</v>
      </c>
      <c r="OYL91" s="190"/>
      <c r="OYM91" s="3"/>
      <c r="OYN91" s="3"/>
      <c r="OYO91" s="3"/>
      <c r="OYP91" s="3"/>
      <c r="OYQ91" s="3"/>
      <c r="OYR91" s="5"/>
      <c r="OYS91" s="1"/>
      <c r="OYT91" s="85"/>
      <c r="OYU91" s="85"/>
      <c r="OYV91" s="109"/>
      <c r="OYW91" s="109"/>
      <c r="OYX91" s="109"/>
      <c r="OYY91" s="463"/>
      <c r="OYZ91" s="463"/>
      <c r="OZA91" s="190" t="s">
        <v>220</v>
      </c>
      <c r="OZB91" s="190"/>
      <c r="OZC91" s="3"/>
      <c r="OZD91" s="3"/>
      <c r="OZE91" s="3"/>
      <c r="OZF91" s="3"/>
      <c r="OZG91" s="3"/>
      <c r="OZH91" s="5"/>
      <c r="OZI91" s="1"/>
      <c r="OZJ91" s="85"/>
      <c r="OZK91" s="85"/>
      <c r="OZL91" s="109"/>
      <c r="OZM91" s="109"/>
      <c r="OZN91" s="109"/>
      <c r="OZO91" s="463"/>
      <c r="OZP91" s="463"/>
      <c r="OZQ91" s="190" t="s">
        <v>220</v>
      </c>
      <c r="OZR91" s="190"/>
      <c r="OZS91" s="3"/>
      <c r="OZT91" s="3"/>
      <c r="OZU91" s="3"/>
      <c r="OZV91" s="3"/>
      <c r="OZW91" s="3"/>
      <c r="OZX91" s="5"/>
      <c r="OZY91" s="1"/>
      <c r="OZZ91" s="85"/>
      <c r="PAA91" s="85"/>
      <c r="PAB91" s="109"/>
      <c r="PAC91" s="109"/>
      <c r="PAD91" s="109"/>
      <c r="PAE91" s="463"/>
      <c r="PAF91" s="463"/>
      <c r="PAG91" s="190" t="s">
        <v>220</v>
      </c>
      <c r="PAH91" s="190"/>
      <c r="PAI91" s="3"/>
      <c r="PAJ91" s="3"/>
      <c r="PAK91" s="3"/>
      <c r="PAL91" s="3"/>
      <c r="PAM91" s="3"/>
      <c r="PAN91" s="5"/>
      <c r="PAO91" s="1"/>
      <c r="PAP91" s="85"/>
      <c r="PAQ91" s="85"/>
      <c r="PAR91" s="109"/>
      <c r="PAS91" s="109"/>
      <c r="PAT91" s="109"/>
      <c r="PAU91" s="463"/>
      <c r="PAV91" s="463"/>
      <c r="PAW91" s="190" t="s">
        <v>220</v>
      </c>
      <c r="PAX91" s="190"/>
      <c r="PAY91" s="3"/>
      <c r="PAZ91" s="3"/>
      <c r="PBA91" s="3"/>
      <c r="PBB91" s="3"/>
      <c r="PBC91" s="3"/>
      <c r="PBD91" s="5"/>
      <c r="PBE91" s="1"/>
      <c r="PBF91" s="85"/>
      <c r="PBG91" s="85"/>
      <c r="PBH91" s="109"/>
      <c r="PBI91" s="109"/>
      <c r="PBJ91" s="109"/>
      <c r="PBK91" s="463"/>
      <c r="PBL91" s="463"/>
      <c r="PBM91" s="190" t="s">
        <v>220</v>
      </c>
      <c r="PBN91" s="190"/>
      <c r="PBO91" s="3"/>
      <c r="PBP91" s="3"/>
      <c r="PBQ91" s="3"/>
      <c r="PBR91" s="3"/>
      <c r="PBS91" s="3"/>
      <c r="PBT91" s="5"/>
      <c r="PBU91" s="1"/>
      <c r="PBV91" s="85"/>
      <c r="PBW91" s="85"/>
      <c r="PBX91" s="109"/>
      <c r="PBY91" s="109"/>
      <c r="PBZ91" s="109"/>
      <c r="PCA91" s="463"/>
      <c r="PCB91" s="463"/>
      <c r="PCC91" s="190" t="s">
        <v>220</v>
      </c>
      <c r="PCD91" s="190"/>
      <c r="PCE91" s="3"/>
      <c r="PCF91" s="3"/>
      <c r="PCG91" s="3"/>
      <c r="PCH91" s="3"/>
      <c r="PCI91" s="3"/>
      <c r="PCJ91" s="5"/>
      <c r="PCK91" s="1"/>
      <c r="PCL91" s="85"/>
      <c r="PCM91" s="85"/>
      <c r="PCN91" s="109"/>
      <c r="PCO91" s="109"/>
      <c r="PCP91" s="109"/>
      <c r="PCQ91" s="463"/>
      <c r="PCR91" s="463"/>
      <c r="PCS91" s="190" t="s">
        <v>220</v>
      </c>
      <c r="PCT91" s="190"/>
      <c r="PCU91" s="3"/>
      <c r="PCV91" s="3"/>
      <c r="PCW91" s="3"/>
      <c r="PCX91" s="3"/>
      <c r="PCY91" s="3"/>
      <c r="PCZ91" s="5"/>
      <c r="PDA91" s="1"/>
      <c r="PDB91" s="85"/>
      <c r="PDC91" s="85"/>
      <c r="PDD91" s="109"/>
      <c r="PDE91" s="109"/>
      <c r="PDF91" s="109"/>
      <c r="PDG91" s="463"/>
      <c r="PDH91" s="463"/>
      <c r="PDI91" s="190" t="s">
        <v>220</v>
      </c>
      <c r="PDJ91" s="190"/>
      <c r="PDK91" s="3"/>
      <c r="PDL91" s="3"/>
      <c r="PDM91" s="3"/>
      <c r="PDN91" s="3"/>
      <c r="PDO91" s="3"/>
      <c r="PDP91" s="5"/>
      <c r="PDQ91" s="1"/>
      <c r="PDR91" s="85"/>
      <c r="PDS91" s="85"/>
      <c r="PDT91" s="109"/>
      <c r="PDU91" s="109"/>
      <c r="PDV91" s="109"/>
      <c r="PDW91" s="463"/>
      <c r="PDX91" s="463"/>
      <c r="PDY91" s="190" t="s">
        <v>220</v>
      </c>
      <c r="PDZ91" s="190"/>
      <c r="PEA91" s="3"/>
      <c r="PEB91" s="3"/>
      <c r="PEC91" s="3"/>
      <c r="PED91" s="3"/>
      <c r="PEE91" s="3"/>
      <c r="PEF91" s="5"/>
      <c r="PEG91" s="1"/>
      <c r="PEH91" s="85"/>
      <c r="PEI91" s="85"/>
      <c r="PEJ91" s="109"/>
      <c r="PEK91" s="109"/>
      <c r="PEL91" s="109"/>
      <c r="PEM91" s="463"/>
      <c r="PEN91" s="463"/>
      <c r="PEO91" s="190" t="s">
        <v>220</v>
      </c>
      <c r="PEP91" s="190"/>
      <c r="PEQ91" s="3"/>
      <c r="PER91" s="3"/>
      <c r="PES91" s="3"/>
      <c r="PET91" s="3"/>
      <c r="PEU91" s="3"/>
      <c r="PEV91" s="5"/>
      <c r="PEW91" s="1"/>
      <c r="PEX91" s="85"/>
      <c r="PEY91" s="85"/>
      <c r="PEZ91" s="109"/>
      <c r="PFA91" s="109"/>
      <c r="PFB91" s="109"/>
      <c r="PFC91" s="463"/>
      <c r="PFD91" s="463"/>
      <c r="PFE91" s="190" t="s">
        <v>220</v>
      </c>
      <c r="PFF91" s="190"/>
      <c r="PFG91" s="3"/>
      <c r="PFH91" s="3"/>
      <c r="PFI91" s="3"/>
      <c r="PFJ91" s="3"/>
      <c r="PFK91" s="3"/>
      <c r="PFL91" s="5"/>
      <c r="PFM91" s="1"/>
      <c r="PFN91" s="85"/>
      <c r="PFO91" s="85"/>
      <c r="PFP91" s="109"/>
      <c r="PFQ91" s="109"/>
      <c r="PFR91" s="109"/>
      <c r="PFS91" s="463"/>
      <c r="PFT91" s="463"/>
      <c r="PFU91" s="190" t="s">
        <v>220</v>
      </c>
      <c r="PFV91" s="190"/>
      <c r="PFW91" s="3"/>
      <c r="PFX91" s="3"/>
      <c r="PFY91" s="3"/>
      <c r="PFZ91" s="3"/>
      <c r="PGA91" s="3"/>
      <c r="PGB91" s="5"/>
      <c r="PGC91" s="1"/>
      <c r="PGD91" s="85"/>
      <c r="PGE91" s="85"/>
      <c r="PGF91" s="109"/>
      <c r="PGG91" s="109"/>
      <c r="PGH91" s="109"/>
      <c r="PGI91" s="463"/>
      <c r="PGJ91" s="463"/>
      <c r="PGK91" s="190" t="s">
        <v>220</v>
      </c>
      <c r="PGL91" s="190"/>
      <c r="PGM91" s="3"/>
      <c r="PGN91" s="3"/>
      <c r="PGO91" s="3"/>
      <c r="PGP91" s="3"/>
      <c r="PGQ91" s="3"/>
      <c r="PGR91" s="5"/>
      <c r="PGS91" s="1"/>
      <c r="PGT91" s="85"/>
      <c r="PGU91" s="85"/>
      <c r="PGV91" s="109"/>
      <c r="PGW91" s="109"/>
      <c r="PGX91" s="109"/>
      <c r="PGY91" s="463"/>
      <c r="PGZ91" s="463"/>
      <c r="PHA91" s="190" t="s">
        <v>220</v>
      </c>
      <c r="PHB91" s="190"/>
      <c r="PHC91" s="3"/>
      <c r="PHD91" s="3"/>
      <c r="PHE91" s="3"/>
      <c r="PHF91" s="3"/>
      <c r="PHG91" s="3"/>
      <c r="PHH91" s="5"/>
      <c r="PHI91" s="1"/>
      <c r="PHJ91" s="85"/>
      <c r="PHK91" s="85"/>
      <c r="PHL91" s="109"/>
      <c r="PHM91" s="109"/>
      <c r="PHN91" s="109"/>
      <c r="PHO91" s="463"/>
      <c r="PHP91" s="463"/>
      <c r="PHQ91" s="190" t="s">
        <v>220</v>
      </c>
      <c r="PHR91" s="190"/>
      <c r="PHS91" s="3"/>
      <c r="PHT91" s="3"/>
      <c r="PHU91" s="3"/>
      <c r="PHV91" s="3"/>
      <c r="PHW91" s="3"/>
      <c r="PHX91" s="5"/>
      <c r="PHY91" s="1"/>
      <c r="PHZ91" s="85"/>
      <c r="PIA91" s="85"/>
      <c r="PIB91" s="109"/>
      <c r="PIC91" s="109"/>
      <c r="PID91" s="109"/>
      <c r="PIE91" s="463"/>
      <c r="PIF91" s="463"/>
      <c r="PIG91" s="190" t="s">
        <v>220</v>
      </c>
      <c r="PIH91" s="190"/>
      <c r="PII91" s="3"/>
      <c r="PIJ91" s="3"/>
      <c r="PIK91" s="3"/>
      <c r="PIL91" s="3"/>
      <c r="PIM91" s="3"/>
      <c r="PIN91" s="5"/>
      <c r="PIO91" s="1"/>
      <c r="PIP91" s="85"/>
      <c r="PIQ91" s="85"/>
      <c r="PIR91" s="109"/>
      <c r="PIS91" s="109"/>
      <c r="PIT91" s="109"/>
      <c r="PIU91" s="463"/>
      <c r="PIV91" s="463"/>
      <c r="PIW91" s="190" t="s">
        <v>220</v>
      </c>
      <c r="PIX91" s="190"/>
      <c r="PIY91" s="3"/>
      <c r="PIZ91" s="3"/>
      <c r="PJA91" s="3"/>
      <c r="PJB91" s="3"/>
      <c r="PJC91" s="3"/>
      <c r="PJD91" s="5"/>
      <c r="PJE91" s="1"/>
      <c r="PJF91" s="85"/>
      <c r="PJG91" s="85"/>
      <c r="PJH91" s="109"/>
      <c r="PJI91" s="109"/>
      <c r="PJJ91" s="109"/>
      <c r="PJK91" s="463"/>
      <c r="PJL91" s="463"/>
      <c r="PJM91" s="190" t="s">
        <v>220</v>
      </c>
      <c r="PJN91" s="190"/>
      <c r="PJO91" s="3"/>
      <c r="PJP91" s="3"/>
      <c r="PJQ91" s="3"/>
      <c r="PJR91" s="3"/>
      <c r="PJS91" s="3"/>
      <c r="PJT91" s="5"/>
      <c r="PJU91" s="1"/>
      <c r="PJV91" s="85"/>
      <c r="PJW91" s="85"/>
      <c r="PJX91" s="109"/>
      <c r="PJY91" s="109"/>
      <c r="PJZ91" s="109"/>
      <c r="PKA91" s="463"/>
      <c r="PKB91" s="463"/>
      <c r="PKC91" s="190" t="s">
        <v>220</v>
      </c>
      <c r="PKD91" s="190"/>
      <c r="PKE91" s="3"/>
      <c r="PKF91" s="3"/>
      <c r="PKG91" s="3"/>
      <c r="PKH91" s="3"/>
      <c r="PKI91" s="3"/>
      <c r="PKJ91" s="5"/>
      <c r="PKK91" s="1"/>
      <c r="PKL91" s="85"/>
      <c r="PKM91" s="85"/>
      <c r="PKN91" s="109"/>
      <c r="PKO91" s="109"/>
      <c r="PKP91" s="109"/>
      <c r="PKQ91" s="463"/>
      <c r="PKR91" s="463"/>
      <c r="PKS91" s="190" t="s">
        <v>220</v>
      </c>
      <c r="PKT91" s="190"/>
      <c r="PKU91" s="3"/>
      <c r="PKV91" s="3"/>
      <c r="PKW91" s="3"/>
      <c r="PKX91" s="3"/>
      <c r="PKY91" s="3"/>
      <c r="PKZ91" s="5"/>
      <c r="PLA91" s="1"/>
      <c r="PLB91" s="85"/>
      <c r="PLC91" s="85"/>
      <c r="PLD91" s="109"/>
      <c r="PLE91" s="109"/>
      <c r="PLF91" s="109"/>
      <c r="PLG91" s="463"/>
      <c r="PLH91" s="463"/>
      <c r="PLI91" s="190" t="s">
        <v>220</v>
      </c>
      <c r="PLJ91" s="190"/>
      <c r="PLK91" s="3"/>
      <c r="PLL91" s="3"/>
      <c r="PLM91" s="3"/>
      <c r="PLN91" s="3"/>
      <c r="PLO91" s="3"/>
      <c r="PLP91" s="5"/>
      <c r="PLQ91" s="1"/>
      <c r="PLR91" s="85"/>
      <c r="PLS91" s="85"/>
      <c r="PLT91" s="109"/>
      <c r="PLU91" s="109"/>
      <c r="PLV91" s="109"/>
      <c r="PLW91" s="463"/>
      <c r="PLX91" s="463"/>
      <c r="PLY91" s="190" t="s">
        <v>220</v>
      </c>
      <c r="PLZ91" s="190"/>
      <c r="PMA91" s="3"/>
      <c r="PMB91" s="3"/>
      <c r="PMC91" s="3"/>
      <c r="PMD91" s="3"/>
      <c r="PME91" s="3"/>
      <c r="PMF91" s="5"/>
      <c r="PMG91" s="1"/>
      <c r="PMH91" s="85"/>
      <c r="PMI91" s="85"/>
      <c r="PMJ91" s="109"/>
      <c r="PMK91" s="109"/>
      <c r="PML91" s="109"/>
      <c r="PMM91" s="463"/>
      <c r="PMN91" s="463"/>
      <c r="PMO91" s="190" t="s">
        <v>220</v>
      </c>
      <c r="PMP91" s="190"/>
      <c r="PMQ91" s="3"/>
      <c r="PMR91" s="3"/>
      <c r="PMS91" s="3"/>
      <c r="PMT91" s="3"/>
      <c r="PMU91" s="3"/>
      <c r="PMV91" s="5"/>
      <c r="PMW91" s="1"/>
      <c r="PMX91" s="85"/>
      <c r="PMY91" s="85"/>
      <c r="PMZ91" s="109"/>
      <c r="PNA91" s="109"/>
      <c r="PNB91" s="109"/>
      <c r="PNC91" s="463"/>
      <c r="PND91" s="463"/>
      <c r="PNE91" s="190" t="s">
        <v>220</v>
      </c>
      <c r="PNF91" s="190"/>
      <c r="PNG91" s="3"/>
      <c r="PNH91" s="3"/>
      <c r="PNI91" s="3"/>
      <c r="PNJ91" s="3"/>
      <c r="PNK91" s="3"/>
      <c r="PNL91" s="5"/>
      <c r="PNM91" s="1"/>
      <c r="PNN91" s="85"/>
      <c r="PNO91" s="85"/>
      <c r="PNP91" s="109"/>
      <c r="PNQ91" s="109"/>
      <c r="PNR91" s="109"/>
      <c r="PNS91" s="463"/>
      <c r="PNT91" s="463"/>
      <c r="PNU91" s="190" t="s">
        <v>220</v>
      </c>
      <c r="PNV91" s="190"/>
      <c r="PNW91" s="3"/>
      <c r="PNX91" s="3"/>
      <c r="PNY91" s="3"/>
      <c r="PNZ91" s="3"/>
      <c r="POA91" s="3"/>
      <c r="POB91" s="5"/>
      <c r="POC91" s="1"/>
      <c r="POD91" s="85"/>
      <c r="POE91" s="85"/>
      <c r="POF91" s="109"/>
      <c r="POG91" s="109"/>
      <c r="POH91" s="109"/>
      <c r="POI91" s="463"/>
      <c r="POJ91" s="463"/>
      <c r="POK91" s="190" t="s">
        <v>220</v>
      </c>
      <c r="POL91" s="190"/>
      <c r="POM91" s="3"/>
      <c r="PON91" s="3"/>
      <c r="POO91" s="3"/>
      <c r="POP91" s="3"/>
      <c r="POQ91" s="3"/>
      <c r="POR91" s="5"/>
      <c r="POS91" s="1"/>
      <c r="POT91" s="85"/>
      <c r="POU91" s="85"/>
      <c r="POV91" s="109"/>
      <c r="POW91" s="109"/>
      <c r="POX91" s="109"/>
      <c r="POY91" s="463"/>
      <c r="POZ91" s="463"/>
      <c r="PPA91" s="190" t="s">
        <v>220</v>
      </c>
      <c r="PPB91" s="190"/>
      <c r="PPC91" s="3"/>
      <c r="PPD91" s="3"/>
      <c r="PPE91" s="3"/>
      <c r="PPF91" s="3"/>
      <c r="PPG91" s="3"/>
      <c r="PPH91" s="5"/>
      <c r="PPI91" s="1"/>
      <c r="PPJ91" s="85"/>
      <c r="PPK91" s="85"/>
      <c r="PPL91" s="109"/>
      <c r="PPM91" s="109"/>
      <c r="PPN91" s="109"/>
      <c r="PPO91" s="463"/>
      <c r="PPP91" s="463"/>
      <c r="PPQ91" s="190" t="s">
        <v>220</v>
      </c>
      <c r="PPR91" s="190"/>
      <c r="PPS91" s="3"/>
      <c r="PPT91" s="3"/>
      <c r="PPU91" s="3"/>
      <c r="PPV91" s="3"/>
      <c r="PPW91" s="3"/>
      <c r="PPX91" s="5"/>
      <c r="PPY91" s="1"/>
      <c r="PPZ91" s="85"/>
      <c r="PQA91" s="85"/>
      <c r="PQB91" s="109"/>
      <c r="PQC91" s="109"/>
      <c r="PQD91" s="109"/>
      <c r="PQE91" s="463"/>
      <c r="PQF91" s="463"/>
      <c r="PQG91" s="190" t="s">
        <v>220</v>
      </c>
      <c r="PQH91" s="190"/>
      <c r="PQI91" s="3"/>
      <c r="PQJ91" s="3"/>
      <c r="PQK91" s="3"/>
      <c r="PQL91" s="3"/>
      <c r="PQM91" s="3"/>
      <c r="PQN91" s="5"/>
      <c r="PQO91" s="1"/>
      <c r="PQP91" s="85"/>
      <c r="PQQ91" s="85"/>
      <c r="PQR91" s="109"/>
      <c r="PQS91" s="109"/>
      <c r="PQT91" s="109"/>
      <c r="PQU91" s="463"/>
      <c r="PQV91" s="463"/>
      <c r="PQW91" s="190" t="s">
        <v>220</v>
      </c>
      <c r="PQX91" s="190"/>
      <c r="PQY91" s="3"/>
      <c r="PQZ91" s="3"/>
      <c r="PRA91" s="3"/>
      <c r="PRB91" s="3"/>
      <c r="PRC91" s="3"/>
      <c r="PRD91" s="5"/>
      <c r="PRE91" s="1"/>
      <c r="PRF91" s="85"/>
      <c r="PRG91" s="85"/>
      <c r="PRH91" s="109"/>
      <c r="PRI91" s="109"/>
      <c r="PRJ91" s="109"/>
      <c r="PRK91" s="463"/>
      <c r="PRL91" s="463"/>
      <c r="PRM91" s="190" t="s">
        <v>220</v>
      </c>
      <c r="PRN91" s="190"/>
      <c r="PRO91" s="3"/>
      <c r="PRP91" s="3"/>
      <c r="PRQ91" s="3"/>
      <c r="PRR91" s="3"/>
      <c r="PRS91" s="3"/>
      <c r="PRT91" s="5"/>
      <c r="PRU91" s="1"/>
      <c r="PRV91" s="85"/>
      <c r="PRW91" s="85"/>
      <c r="PRX91" s="109"/>
      <c r="PRY91" s="109"/>
      <c r="PRZ91" s="109"/>
      <c r="PSA91" s="463"/>
      <c r="PSB91" s="463"/>
      <c r="PSC91" s="190" t="s">
        <v>220</v>
      </c>
      <c r="PSD91" s="190"/>
      <c r="PSE91" s="3"/>
      <c r="PSF91" s="3"/>
      <c r="PSG91" s="3"/>
      <c r="PSH91" s="3"/>
      <c r="PSI91" s="3"/>
      <c r="PSJ91" s="5"/>
      <c r="PSK91" s="1"/>
      <c r="PSL91" s="85"/>
      <c r="PSM91" s="85"/>
      <c r="PSN91" s="109"/>
      <c r="PSO91" s="109"/>
      <c r="PSP91" s="109"/>
      <c r="PSQ91" s="463"/>
      <c r="PSR91" s="463"/>
      <c r="PSS91" s="190" t="s">
        <v>220</v>
      </c>
      <c r="PST91" s="190"/>
      <c r="PSU91" s="3"/>
      <c r="PSV91" s="3"/>
      <c r="PSW91" s="3"/>
      <c r="PSX91" s="3"/>
      <c r="PSY91" s="3"/>
      <c r="PSZ91" s="5"/>
      <c r="PTA91" s="1"/>
      <c r="PTB91" s="85"/>
      <c r="PTC91" s="85"/>
      <c r="PTD91" s="109"/>
      <c r="PTE91" s="109"/>
      <c r="PTF91" s="109"/>
      <c r="PTG91" s="463"/>
      <c r="PTH91" s="463"/>
      <c r="PTI91" s="190" t="s">
        <v>220</v>
      </c>
      <c r="PTJ91" s="190"/>
      <c r="PTK91" s="3"/>
      <c r="PTL91" s="3"/>
      <c r="PTM91" s="3"/>
      <c r="PTN91" s="3"/>
      <c r="PTO91" s="3"/>
      <c r="PTP91" s="5"/>
      <c r="PTQ91" s="1"/>
      <c r="PTR91" s="85"/>
      <c r="PTS91" s="85"/>
      <c r="PTT91" s="109"/>
      <c r="PTU91" s="109"/>
      <c r="PTV91" s="109"/>
      <c r="PTW91" s="463"/>
      <c r="PTX91" s="463"/>
      <c r="PTY91" s="190" t="s">
        <v>220</v>
      </c>
      <c r="PTZ91" s="190"/>
      <c r="PUA91" s="3"/>
      <c r="PUB91" s="3"/>
      <c r="PUC91" s="3"/>
      <c r="PUD91" s="3"/>
      <c r="PUE91" s="3"/>
      <c r="PUF91" s="5"/>
      <c r="PUG91" s="1"/>
      <c r="PUH91" s="85"/>
      <c r="PUI91" s="85"/>
      <c r="PUJ91" s="109"/>
      <c r="PUK91" s="109"/>
      <c r="PUL91" s="109"/>
      <c r="PUM91" s="463"/>
      <c r="PUN91" s="463"/>
      <c r="PUO91" s="190" t="s">
        <v>220</v>
      </c>
      <c r="PUP91" s="190"/>
      <c r="PUQ91" s="3"/>
      <c r="PUR91" s="3"/>
      <c r="PUS91" s="3"/>
      <c r="PUT91" s="3"/>
      <c r="PUU91" s="3"/>
      <c r="PUV91" s="5"/>
      <c r="PUW91" s="1"/>
      <c r="PUX91" s="85"/>
      <c r="PUY91" s="85"/>
      <c r="PUZ91" s="109"/>
      <c r="PVA91" s="109"/>
      <c r="PVB91" s="109"/>
      <c r="PVC91" s="463"/>
      <c r="PVD91" s="463"/>
      <c r="PVE91" s="190" t="s">
        <v>220</v>
      </c>
      <c r="PVF91" s="190"/>
      <c r="PVG91" s="3"/>
      <c r="PVH91" s="3"/>
      <c r="PVI91" s="3"/>
      <c r="PVJ91" s="3"/>
      <c r="PVK91" s="3"/>
      <c r="PVL91" s="5"/>
      <c r="PVM91" s="1"/>
      <c r="PVN91" s="85"/>
      <c r="PVO91" s="85"/>
      <c r="PVP91" s="109"/>
      <c r="PVQ91" s="109"/>
      <c r="PVR91" s="109"/>
      <c r="PVS91" s="463"/>
      <c r="PVT91" s="463"/>
      <c r="PVU91" s="190" t="s">
        <v>220</v>
      </c>
      <c r="PVV91" s="190"/>
      <c r="PVW91" s="3"/>
      <c r="PVX91" s="3"/>
      <c r="PVY91" s="3"/>
      <c r="PVZ91" s="3"/>
      <c r="PWA91" s="3"/>
      <c r="PWB91" s="5"/>
      <c r="PWC91" s="1"/>
      <c r="PWD91" s="85"/>
      <c r="PWE91" s="85"/>
      <c r="PWF91" s="109"/>
      <c r="PWG91" s="109"/>
      <c r="PWH91" s="109"/>
      <c r="PWI91" s="463"/>
      <c r="PWJ91" s="463"/>
      <c r="PWK91" s="190" t="s">
        <v>220</v>
      </c>
      <c r="PWL91" s="190"/>
      <c r="PWM91" s="3"/>
      <c r="PWN91" s="3"/>
      <c r="PWO91" s="3"/>
      <c r="PWP91" s="3"/>
      <c r="PWQ91" s="3"/>
      <c r="PWR91" s="5"/>
      <c r="PWS91" s="1"/>
      <c r="PWT91" s="85"/>
      <c r="PWU91" s="85"/>
      <c r="PWV91" s="109"/>
      <c r="PWW91" s="109"/>
      <c r="PWX91" s="109"/>
      <c r="PWY91" s="463"/>
      <c r="PWZ91" s="463"/>
      <c r="PXA91" s="190" t="s">
        <v>220</v>
      </c>
      <c r="PXB91" s="190"/>
      <c r="PXC91" s="3"/>
      <c r="PXD91" s="3"/>
      <c r="PXE91" s="3"/>
      <c r="PXF91" s="3"/>
      <c r="PXG91" s="3"/>
      <c r="PXH91" s="5"/>
      <c r="PXI91" s="1"/>
      <c r="PXJ91" s="85"/>
      <c r="PXK91" s="85"/>
      <c r="PXL91" s="109"/>
      <c r="PXM91" s="109"/>
      <c r="PXN91" s="109"/>
      <c r="PXO91" s="463"/>
      <c r="PXP91" s="463"/>
      <c r="PXQ91" s="190" t="s">
        <v>220</v>
      </c>
      <c r="PXR91" s="190"/>
      <c r="PXS91" s="3"/>
      <c r="PXT91" s="3"/>
      <c r="PXU91" s="3"/>
      <c r="PXV91" s="3"/>
      <c r="PXW91" s="3"/>
      <c r="PXX91" s="5"/>
      <c r="PXY91" s="1"/>
      <c r="PXZ91" s="85"/>
      <c r="PYA91" s="85"/>
      <c r="PYB91" s="109"/>
      <c r="PYC91" s="109"/>
      <c r="PYD91" s="109"/>
      <c r="PYE91" s="463"/>
      <c r="PYF91" s="463"/>
      <c r="PYG91" s="190" t="s">
        <v>220</v>
      </c>
      <c r="PYH91" s="190"/>
      <c r="PYI91" s="3"/>
      <c r="PYJ91" s="3"/>
      <c r="PYK91" s="3"/>
      <c r="PYL91" s="3"/>
      <c r="PYM91" s="3"/>
      <c r="PYN91" s="5"/>
      <c r="PYO91" s="1"/>
      <c r="PYP91" s="85"/>
      <c r="PYQ91" s="85"/>
      <c r="PYR91" s="109"/>
      <c r="PYS91" s="109"/>
      <c r="PYT91" s="109"/>
      <c r="PYU91" s="463"/>
      <c r="PYV91" s="463"/>
      <c r="PYW91" s="190" t="s">
        <v>220</v>
      </c>
      <c r="PYX91" s="190"/>
      <c r="PYY91" s="3"/>
      <c r="PYZ91" s="3"/>
      <c r="PZA91" s="3"/>
      <c r="PZB91" s="3"/>
      <c r="PZC91" s="3"/>
      <c r="PZD91" s="5"/>
      <c r="PZE91" s="1"/>
      <c r="PZF91" s="85"/>
      <c r="PZG91" s="85"/>
      <c r="PZH91" s="109"/>
      <c r="PZI91" s="109"/>
      <c r="PZJ91" s="109"/>
      <c r="PZK91" s="463"/>
      <c r="PZL91" s="463"/>
      <c r="PZM91" s="190" t="s">
        <v>220</v>
      </c>
      <c r="PZN91" s="190"/>
      <c r="PZO91" s="3"/>
      <c r="PZP91" s="3"/>
      <c r="PZQ91" s="3"/>
      <c r="PZR91" s="3"/>
      <c r="PZS91" s="3"/>
      <c r="PZT91" s="5"/>
      <c r="PZU91" s="1"/>
      <c r="PZV91" s="85"/>
      <c r="PZW91" s="85"/>
      <c r="PZX91" s="109"/>
      <c r="PZY91" s="109"/>
      <c r="PZZ91" s="109"/>
      <c r="QAA91" s="463"/>
      <c r="QAB91" s="463"/>
      <c r="QAC91" s="190" t="s">
        <v>220</v>
      </c>
      <c r="QAD91" s="190"/>
      <c r="QAE91" s="3"/>
      <c r="QAF91" s="3"/>
      <c r="QAG91" s="3"/>
      <c r="QAH91" s="3"/>
      <c r="QAI91" s="3"/>
      <c r="QAJ91" s="5"/>
      <c r="QAK91" s="1"/>
      <c r="QAL91" s="85"/>
      <c r="QAM91" s="85"/>
      <c r="QAN91" s="109"/>
      <c r="QAO91" s="109"/>
      <c r="QAP91" s="109"/>
      <c r="QAQ91" s="463"/>
      <c r="QAR91" s="463"/>
      <c r="QAS91" s="190" t="s">
        <v>220</v>
      </c>
      <c r="QAT91" s="190"/>
      <c r="QAU91" s="3"/>
      <c r="QAV91" s="3"/>
      <c r="QAW91" s="3"/>
      <c r="QAX91" s="3"/>
      <c r="QAY91" s="3"/>
      <c r="QAZ91" s="5"/>
      <c r="QBA91" s="1"/>
      <c r="QBB91" s="85"/>
      <c r="QBC91" s="85"/>
      <c r="QBD91" s="109"/>
      <c r="QBE91" s="109"/>
      <c r="QBF91" s="109"/>
      <c r="QBG91" s="463"/>
      <c r="QBH91" s="463"/>
      <c r="QBI91" s="190" t="s">
        <v>220</v>
      </c>
      <c r="QBJ91" s="190"/>
      <c r="QBK91" s="3"/>
      <c r="QBL91" s="3"/>
      <c r="QBM91" s="3"/>
      <c r="QBN91" s="3"/>
      <c r="QBO91" s="3"/>
      <c r="QBP91" s="5"/>
      <c r="QBQ91" s="1"/>
      <c r="QBR91" s="85"/>
      <c r="QBS91" s="85"/>
      <c r="QBT91" s="109"/>
      <c r="QBU91" s="109"/>
      <c r="QBV91" s="109"/>
      <c r="QBW91" s="463"/>
      <c r="QBX91" s="463"/>
      <c r="QBY91" s="190" t="s">
        <v>220</v>
      </c>
      <c r="QBZ91" s="190"/>
      <c r="QCA91" s="3"/>
      <c r="QCB91" s="3"/>
      <c r="QCC91" s="3"/>
      <c r="QCD91" s="3"/>
      <c r="QCE91" s="3"/>
      <c r="QCF91" s="5"/>
      <c r="QCG91" s="1"/>
      <c r="QCH91" s="85"/>
      <c r="QCI91" s="85"/>
      <c r="QCJ91" s="109"/>
      <c r="QCK91" s="109"/>
      <c r="QCL91" s="109"/>
      <c r="QCM91" s="463"/>
      <c r="QCN91" s="463"/>
      <c r="QCO91" s="190" t="s">
        <v>220</v>
      </c>
      <c r="QCP91" s="190"/>
      <c r="QCQ91" s="3"/>
      <c r="QCR91" s="3"/>
      <c r="QCS91" s="3"/>
      <c r="QCT91" s="3"/>
      <c r="QCU91" s="3"/>
      <c r="QCV91" s="5"/>
      <c r="QCW91" s="1"/>
      <c r="QCX91" s="85"/>
      <c r="QCY91" s="85"/>
      <c r="QCZ91" s="109"/>
      <c r="QDA91" s="109"/>
      <c r="QDB91" s="109"/>
      <c r="QDC91" s="463"/>
      <c r="QDD91" s="463"/>
      <c r="QDE91" s="190" t="s">
        <v>220</v>
      </c>
      <c r="QDF91" s="190"/>
      <c r="QDG91" s="3"/>
      <c r="QDH91" s="3"/>
      <c r="QDI91" s="3"/>
      <c r="QDJ91" s="3"/>
      <c r="QDK91" s="3"/>
      <c r="QDL91" s="5"/>
      <c r="QDM91" s="1"/>
      <c r="QDN91" s="85"/>
      <c r="QDO91" s="85"/>
      <c r="QDP91" s="109"/>
      <c r="QDQ91" s="109"/>
      <c r="QDR91" s="109"/>
      <c r="QDS91" s="463"/>
      <c r="QDT91" s="463"/>
      <c r="QDU91" s="190" t="s">
        <v>220</v>
      </c>
      <c r="QDV91" s="190"/>
      <c r="QDW91" s="3"/>
      <c r="QDX91" s="3"/>
      <c r="QDY91" s="3"/>
      <c r="QDZ91" s="3"/>
      <c r="QEA91" s="3"/>
      <c r="QEB91" s="5"/>
      <c r="QEC91" s="1"/>
      <c r="QED91" s="85"/>
      <c r="QEE91" s="85"/>
      <c r="QEF91" s="109"/>
      <c r="QEG91" s="109"/>
      <c r="QEH91" s="109"/>
      <c r="QEI91" s="463"/>
      <c r="QEJ91" s="463"/>
      <c r="QEK91" s="190" t="s">
        <v>220</v>
      </c>
      <c r="QEL91" s="190"/>
      <c r="QEM91" s="3"/>
      <c r="QEN91" s="3"/>
      <c r="QEO91" s="3"/>
      <c r="QEP91" s="3"/>
      <c r="QEQ91" s="3"/>
      <c r="QER91" s="5"/>
      <c r="QES91" s="1"/>
      <c r="QET91" s="85"/>
      <c r="QEU91" s="85"/>
      <c r="QEV91" s="109"/>
      <c r="QEW91" s="109"/>
      <c r="QEX91" s="109"/>
      <c r="QEY91" s="463"/>
      <c r="QEZ91" s="463"/>
      <c r="QFA91" s="190" t="s">
        <v>220</v>
      </c>
      <c r="QFB91" s="190"/>
      <c r="QFC91" s="3"/>
      <c r="QFD91" s="3"/>
      <c r="QFE91" s="3"/>
      <c r="QFF91" s="3"/>
      <c r="QFG91" s="3"/>
      <c r="QFH91" s="5"/>
      <c r="QFI91" s="1"/>
      <c r="QFJ91" s="85"/>
      <c r="QFK91" s="85"/>
      <c r="QFL91" s="109"/>
      <c r="QFM91" s="109"/>
      <c r="QFN91" s="109"/>
      <c r="QFO91" s="463"/>
      <c r="QFP91" s="463"/>
      <c r="QFQ91" s="190" t="s">
        <v>220</v>
      </c>
      <c r="QFR91" s="190"/>
      <c r="QFS91" s="3"/>
      <c r="QFT91" s="3"/>
      <c r="QFU91" s="3"/>
      <c r="QFV91" s="3"/>
      <c r="QFW91" s="3"/>
      <c r="QFX91" s="5"/>
      <c r="QFY91" s="1"/>
      <c r="QFZ91" s="85"/>
      <c r="QGA91" s="85"/>
      <c r="QGB91" s="109"/>
      <c r="QGC91" s="109"/>
      <c r="QGD91" s="109"/>
      <c r="QGE91" s="463"/>
      <c r="QGF91" s="463"/>
      <c r="QGG91" s="190" t="s">
        <v>220</v>
      </c>
      <c r="QGH91" s="190"/>
      <c r="QGI91" s="3"/>
      <c r="QGJ91" s="3"/>
      <c r="QGK91" s="3"/>
      <c r="QGL91" s="3"/>
      <c r="QGM91" s="3"/>
      <c r="QGN91" s="5"/>
      <c r="QGO91" s="1"/>
      <c r="QGP91" s="85"/>
      <c r="QGQ91" s="85"/>
      <c r="QGR91" s="109"/>
      <c r="QGS91" s="109"/>
      <c r="QGT91" s="109"/>
      <c r="QGU91" s="463"/>
      <c r="QGV91" s="463"/>
      <c r="QGW91" s="190" t="s">
        <v>220</v>
      </c>
      <c r="QGX91" s="190"/>
      <c r="QGY91" s="3"/>
      <c r="QGZ91" s="3"/>
      <c r="QHA91" s="3"/>
      <c r="QHB91" s="3"/>
      <c r="QHC91" s="3"/>
      <c r="QHD91" s="5"/>
      <c r="QHE91" s="1"/>
      <c r="QHF91" s="85"/>
      <c r="QHG91" s="85"/>
      <c r="QHH91" s="109"/>
      <c r="QHI91" s="109"/>
      <c r="QHJ91" s="109"/>
      <c r="QHK91" s="463"/>
      <c r="QHL91" s="463"/>
      <c r="QHM91" s="190" t="s">
        <v>220</v>
      </c>
      <c r="QHN91" s="190"/>
      <c r="QHO91" s="3"/>
      <c r="QHP91" s="3"/>
      <c r="QHQ91" s="3"/>
      <c r="QHR91" s="3"/>
      <c r="QHS91" s="3"/>
      <c r="QHT91" s="5"/>
      <c r="QHU91" s="1"/>
      <c r="QHV91" s="85"/>
      <c r="QHW91" s="85"/>
      <c r="QHX91" s="109"/>
      <c r="QHY91" s="109"/>
      <c r="QHZ91" s="109"/>
      <c r="QIA91" s="463"/>
      <c r="QIB91" s="463"/>
      <c r="QIC91" s="190" t="s">
        <v>220</v>
      </c>
      <c r="QID91" s="190"/>
      <c r="QIE91" s="3"/>
      <c r="QIF91" s="3"/>
      <c r="QIG91" s="3"/>
      <c r="QIH91" s="3"/>
      <c r="QII91" s="3"/>
      <c r="QIJ91" s="5"/>
      <c r="QIK91" s="1"/>
      <c r="QIL91" s="85"/>
      <c r="QIM91" s="85"/>
      <c r="QIN91" s="109"/>
      <c r="QIO91" s="109"/>
      <c r="QIP91" s="109"/>
      <c r="QIQ91" s="463"/>
      <c r="QIR91" s="463"/>
      <c r="QIS91" s="190" t="s">
        <v>220</v>
      </c>
      <c r="QIT91" s="190"/>
      <c r="QIU91" s="3"/>
      <c r="QIV91" s="3"/>
      <c r="QIW91" s="3"/>
      <c r="QIX91" s="3"/>
      <c r="QIY91" s="3"/>
      <c r="QIZ91" s="5"/>
      <c r="QJA91" s="1"/>
      <c r="QJB91" s="85"/>
      <c r="QJC91" s="85"/>
      <c r="QJD91" s="109"/>
      <c r="QJE91" s="109"/>
      <c r="QJF91" s="109"/>
      <c r="QJG91" s="463"/>
      <c r="QJH91" s="463"/>
      <c r="QJI91" s="190" t="s">
        <v>220</v>
      </c>
      <c r="QJJ91" s="190"/>
      <c r="QJK91" s="3"/>
      <c r="QJL91" s="3"/>
      <c r="QJM91" s="3"/>
      <c r="QJN91" s="3"/>
      <c r="QJO91" s="3"/>
      <c r="QJP91" s="5"/>
      <c r="QJQ91" s="1"/>
      <c r="QJR91" s="85"/>
      <c r="QJS91" s="85"/>
      <c r="QJT91" s="109"/>
      <c r="QJU91" s="109"/>
      <c r="QJV91" s="109"/>
      <c r="QJW91" s="463"/>
      <c r="QJX91" s="463"/>
      <c r="QJY91" s="190" t="s">
        <v>220</v>
      </c>
      <c r="QJZ91" s="190"/>
      <c r="QKA91" s="3"/>
      <c r="QKB91" s="3"/>
      <c r="QKC91" s="3"/>
      <c r="QKD91" s="3"/>
      <c r="QKE91" s="3"/>
      <c r="QKF91" s="5"/>
      <c r="QKG91" s="1"/>
      <c r="QKH91" s="85"/>
      <c r="QKI91" s="85"/>
      <c r="QKJ91" s="109"/>
      <c r="QKK91" s="109"/>
      <c r="QKL91" s="109"/>
      <c r="QKM91" s="463"/>
      <c r="QKN91" s="463"/>
      <c r="QKO91" s="190" t="s">
        <v>220</v>
      </c>
      <c r="QKP91" s="190"/>
      <c r="QKQ91" s="3"/>
      <c r="QKR91" s="3"/>
      <c r="QKS91" s="3"/>
      <c r="QKT91" s="3"/>
      <c r="QKU91" s="3"/>
      <c r="QKV91" s="5"/>
      <c r="QKW91" s="1"/>
      <c r="QKX91" s="85"/>
      <c r="QKY91" s="85"/>
      <c r="QKZ91" s="109"/>
      <c r="QLA91" s="109"/>
      <c r="QLB91" s="109"/>
      <c r="QLC91" s="463"/>
      <c r="QLD91" s="463"/>
      <c r="QLE91" s="190" t="s">
        <v>220</v>
      </c>
      <c r="QLF91" s="190"/>
      <c r="QLG91" s="3"/>
      <c r="QLH91" s="3"/>
      <c r="QLI91" s="3"/>
      <c r="QLJ91" s="3"/>
      <c r="QLK91" s="3"/>
      <c r="QLL91" s="5"/>
      <c r="QLM91" s="1"/>
      <c r="QLN91" s="85"/>
      <c r="QLO91" s="85"/>
      <c r="QLP91" s="109"/>
      <c r="QLQ91" s="109"/>
      <c r="QLR91" s="109"/>
      <c r="QLS91" s="463"/>
      <c r="QLT91" s="463"/>
      <c r="QLU91" s="190" t="s">
        <v>220</v>
      </c>
      <c r="QLV91" s="190"/>
      <c r="QLW91" s="3"/>
      <c r="QLX91" s="3"/>
      <c r="QLY91" s="3"/>
      <c r="QLZ91" s="3"/>
      <c r="QMA91" s="3"/>
      <c r="QMB91" s="5"/>
      <c r="QMC91" s="1"/>
      <c r="QMD91" s="85"/>
      <c r="QME91" s="85"/>
      <c r="QMF91" s="109"/>
      <c r="QMG91" s="109"/>
      <c r="QMH91" s="109"/>
      <c r="QMI91" s="463"/>
      <c r="QMJ91" s="463"/>
      <c r="QMK91" s="190" t="s">
        <v>220</v>
      </c>
      <c r="QML91" s="190"/>
      <c r="QMM91" s="3"/>
      <c r="QMN91" s="3"/>
      <c r="QMO91" s="3"/>
      <c r="QMP91" s="3"/>
      <c r="QMQ91" s="3"/>
      <c r="QMR91" s="5"/>
      <c r="QMS91" s="1"/>
      <c r="QMT91" s="85"/>
      <c r="QMU91" s="85"/>
      <c r="QMV91" s="109"/>
      <c r="QMW91" s="109"/>
      <c r="QMX91" s="109"/>
      <c r="QMY91" s="463"/>
      <c r="QMZ91" s="463"/>
      <c r="QNA91" s="190" t="s">
        <v>220</v>
      </c>
      <c r="QNB91" s="190"/>
      <c r="QNC91" s="3"/>
      <c r="QND91" s="3"/>
      <c r="QNE91" s="3"/>
      <c r="QNF91" s="3"/>
      <c r="QNG91" s="3"/>
      <c r="QNH91" s="5"/>
      <c r="QNI91" s="1"/>
      <c r="QNJ91" s="85"/>
      <c r="QNK91" s="85"/>
      <c r="QNL91" s="109"/>
      <c r="QNM91" s="109"/>
      <c r="QNN91" s="109"/>
      <c r="QNO91" s="463"/>
      <c r="QNP91" s="463"/>
      <c r="QNQ91" s="190" t="s">
        <v>220</v>
      </c>
      <c r="QNR91" s="190"/>
      <c r="QNS91" s="3"/>
      <c r="QNT91" s="3"/>
      <c r="QNU91" s="3"/>
      <c r="QNV91" s="3"/>
      <c r="QNW91" s="3"/>
      <c r="QNX91" s="5"/>
      <c r="QNY91" s="1"/>
      <c r="QNZ91" s="85"/>
      <c r="QOA91" s="85"/>
      <c r="QOB91" s="109"/>
      <c r="QOC91" s="109"/>
      <c r="QOD91" s="109"/>
      <c r="QOE91" s="463"/>
      <c r="QOF91" s="463"/>
      <c r="QOG91" s="190" t="s">
        <v>220</v>
      </c>
      <c r="QOH91" s="190"/>
      <c r="QOI91" s="3"/>
      <c r="QOJ91" s="3"/>
      <c r="QOK91" s="3"/>
      <c r="QOL91" s="3"/>
      <c r="QOM91" s="3"/>
      <c r="QON91" s="5"/>
      <c r="QOO91" s="1"/>
      <c r="QOP91" s="85"/>
      <c r="QOQ91" s="85"/>
      <c r="QOR91" s="109"/>
      <c r="QOS91" s="109"/>
      <c r="QOT91" s="109"/>
      <c r="QOU91" s="463"/>
      <c r="QOV91" s="463"/>
      <c r="QOW91" s="190" t="s">
        <v>220</v>
      </c>
      <c r="QOX91" s="190"/>
      <c r="QOY91" s="3"/>
      <c r="QOZ91" s="3"/>
      <c r="QPA91" s="3"/>
      <c r="QPB91" s="3"/>
      <c r="QPC91" s="3"/>
      <c r="QPD91" s="5"/>
      <c r="QPE91" s="1"/>
      <c r="QPF91" s="85"/>
      <c r="QPG91" s="85"/>
      <c r="QPH91" s="109"/>
      <c r="QPI91" s="109"/>
      <c r="QPJ91" s="109"/>
      <c r="QPK91" s="463"/>
      <c r="QPL91" s="463"/>
      <c r="QPM91" s="190" t="s">
        <v>220</v>
      </c>
      <c r="QPN91" s="190"/>
      <c r="QPO91" s="3"/>
      <c r="QPP91" s="3"/>
      <c r="QPQ91" s="3"/>
      <c r="QPR91" s="3"/>
      <c r="QPS91" s="3"/>
      <c r="QPT91" s="5"/>
      <c r="QPU91" s="1"/>
      <c r="QPV91" s="85"/>
      <c r="QPW91" s="85"/>
      <c r="QPX91" s="109"/>
      <c r="QPY91" s="109"/>
      <c r="QPZ91" s="109"/>
      <c r="QQA91" s="463"/>
      <c r="QQB91" s="463"/>
      <c r="QQC91" s="190" t="s">
        <v>220</v>
      </c>
      <c r="QQD91" s="190"/>
      <c r="QQE91" s="3"/>
      <c r="QQF91" s="3"/>
      <c r="QQG91" s="3"/>
      <c r="QQH91" s="3"/>
      <c r="QQI91" s="3"/>
      <c r="QQJ91" s="5"/>
      <c r="QQK91" s="1"/>
      <c r="QQL91" s="85"/>
      <c r="QQM91" s="85"/>
      <c r="QQN91" s="109"/>
      <c r="QQO91" s="109"/>
      <c r="QQP91" s="109"/>
      <c r="QQQ91" s="463"/>
      <c r="QQR91" s="463"/>
      <c r="QQS91" s="190" t="s">
        <v>220</v>
      </c>
      <c r="QQT91" s="190"/>
      <c r="QQU91" s="3"/>
      <c r="QQV91" s="3"/>
      <c r="QQW91" s="3"/>
      <c r="QQX91" s="3"/>
      <c r="QQY91" s="3"/>
      <c r="QQZ91" s="5"/>
      <c r="QRA91" s="1"/>
      <c r="QRB91" s="85"/>
      <c r="QRC91" s="85"/>
      <c r="QRD91" s="109"/>
      <c r="QRE91" s="109"/>
      <c r="QRF91" s="109"/>
      <c r="QRG91" s="463"/>
      <c r="QRH91" s="463"/>
      <c r="QRI91" s="190" t="s">
        <v>220</v>
      </c>
      <c r="QRJ91" s="190"/>
      <c r="QRK91" s="3"/>
      <c r="QRL91" s="3"/>
      <c r="QRM91" s="3"/>
      <c r="QRN91" s="3"/>
      <c r="QRO91" s="3"/>
      <c r="QRP91" s="5"/>
      <c r="QRQ91" s="1"/>
      <c r="QRR91" s="85"/>
      <c r="QRS91" s="85"/>
      <c r="QRT91" s="109"/>
      <c r="QRU91" s="109"/>
      <c r="QRV91" s="109"/>
      <c r="QRW91" s="463"/>
      <c r="QRX91" s="463"/>
      <c r="QRY91" s="190" t="s">
        <v>220</v>
      </c>
      <c r="QRZ91" s="190"/>
      <c r="QSA91" s="3"/>
      <c r="QSB91" s="3"/>
      <c r="QSC91" s="3"/>
      <c r="QSD91" s="3"/>
      <c r="QSE91" s="3"/>
      <c r="QSF91" s="5"/>
      <c r="QSG91" s="1"/>
      <c r="QSH91" s="85"/>
      <c r="QSI91" s="85"/>
      <c r="QSJ91" s="109"/>
      <c r="QSK91" s="109"/>
      <c r="QSL91" s="109"/>
      <c r="QSM91" s="463"/>
      <c r="QSN91" s="463"/>
      <c r="QSO91" s="190" t="s">
        <v>220</v>
      </c>
      <c r="QSP91" s="190"/>
      <c r="QSQ91" s="3"/>
      <c r="QSR91" s="3"/>
      <c r="QSS91" s="3"/>
      <c r="QST91" s="3"/>
      <c r="QSU91" s="3"/>
      <c r="QSV91" s="5"/>
      <c r="QSW91" s="1"/>
      <c r="QSX91" s="85"/>
      <c r="QSY91" s="85"/>
      <c r="QSZ91" s="109"/>
      <c r="QTA91" s="109"/>
      <c r="QTB91" s="109"/>
      <c r="QTC91" s="463"/>
      <c r="QTD91" s="463"/>
      <c r="QTE91" s="190" t="s">
        <v>220</v>
      </c>
      <c r="QTF91" s="190"/>
      <c r="QTG91" s="3"/>
      <c r="QTH91" s="3"/>
      <c r="QTI91" s="3"/>
      <c r="QTJ91" s="3"/>
      <c r="QTK91" s="3"/>
      <c r="QTL91" s="5"/>
      <c r="QTM91" s="1"/>
      <c r="QTN91" s="85"/>
      <c r="QTO91" s="85"/>
      <c r="QTP91" s="109"/>
      <c r="QTQ91" s="109"/>
      <c r="QTR91" s="109"/>
      <c r="QTS91" s="463"/>
      <c r="QTT91" s="463"/>
      <c r="QTU91" s="190" t="s">
        <v>220</v>
      </c>
      <c r="QTV91" s="190"/>
      <c r="QTW91" s="3"/>
      <c r="QTX91" s="3"/>
      <c r="QTY91" s="3"/>
      <c r="QTZ91" s="3"/>
      <c r="QUA91" s="3"/>
      <c r="QUB91" s="5"/>
      <c r="QUC91" s="1"/>
      <c r="QUD91" s="85"/>
      <c r="QUE91" s="85"/>
      <c r="QUF91" s="109"/>
      <c r="QUG91" s="109"/>
      <c r="QUH91" s="109"/>
      <c r="QUI91" s="463"/>
      <c r="QUJ91" s="463"/>
      <c r="QUK91" s="190" t="s">
        <v>220</v>
      </c>
      <c r="QUL91" s="190"/>
      <c r="QUM91" s="3"/>
      <c r="QUN91" s="3"/>
      <c r="QUO91" s="3"/>
      <c r="QUP91" s="3"/>
      <c r="QUQ91" s="3"/>
      <c r="QUR91" s="5"/>
      <c r="QUS91" s="1"/>
      <c r="QUT91" s="85"/>
      <c r="QUU91" s="85"/>
      <c r="QUV91" s="109"/>
      <c r="QUW91" s="109"/>
      <c r="QUX91" s="109"/>
      <c r="QUY91" s="463"/>
      <c r="QUZ91" s="463"/>
      <c r="QVA91" s="190" t="s">
        <v>220</v>
      </c>
      <c r="QVB91" s="190"/>
      <c r="QVC91" s="3"/>
      <c r="QVD91" s="3"/>
      <c r="QVE91" s="3"/>
      <c r="QVF91" s="3"/>
      <c r="QVG91" s="3"/>
      <c r="QVH91" s="5"/>
      <c r="QVI91" s="1"/>
      <c r="QVJ91" s="85"/>
      <c r="QVK91" s="85"/>
      <c r="QVL91" s="109"/>
      <c r="QVM91" s="109"/>
      <c r="QVN91" s="109"/>
      <c r="QVO91" s="463"/>
      <c r="QVP91" s="463"/>
      <c r="QVQ91" s="190" t="s">
        <v>220</v>
      </c>
      <c r="QVR91" s="190"/>
      <c r="QVS91" s="3"/>
      <c r="QVT91" s="3"/>
      <c r="QVU91" s="3"/>
      <c r="QVV91" s="3"/>
      <c r="QVW91" s="3"/>
      <c r="QVX91" s="5"/>
      <c r="QVY91" s="1"/>
      <c r="QVZ91" s="85"/>
      <c r="QWA91" s="85"/>
      <c r="QWB91" s="109"/>
      <c r="QWC91" s="109"/>
      <c r="QWD91" s="109"/>
      <c r="QWE91" s="463"/>
      <c r="QWF91" s="463"/>
      <c r="QWG91" s="190" t="s">
        <v>220</v>
      </c>
      <c r="QWH91" s="190"/>
      <c r="QWI91" s="3"/>
      <c r="QWJ91" s="3"/>
      <c r="QWK91" s="3"/>
      <c r="QWL91" s="3"/>
      <c r="QWM91" s="3"/>
      <c r="QWN91" s="5"/>
      <c r="QWO91" s="1"/>
      <c r="QWP91" s="85"/>
      <c r="QWQ91" s="85"/>
      <c r="QWR91" s="109"/>
      <c r="QWS91" s="109"/>
      <c r="QWT91" s="109"/>
      <c r="QWU91" s="463"/>
      <c r="QWV91" s="463"/>
      <c r="QWW91" s="190" t="s">
        <v>220</v>
      </c>
      <c r="QWX91" s="190"/>
      <c r="QWY91" s="3"/>
      <c r="QWZ91" s="3"/>
      <c r="QXA91" s="3"/>
      <c r="QXB91" s="3"/>
      <c r="QXC91" s="3"/>
      <c r="QXD91" s="5"/>
      <c r="QXE91" s="1"/>
      <c r="QXF91" s="85"/>
      <c r="QXG91" s="85"/>
      <c r="QXH91" s="109"/>
      <c r="QXI91" s="109"/>
      <c r="QXJ91" s="109"/>
      <c r="QXK91" s="463"/>
      <c r="QXL91" s="463"/>
      <c r="QXM91" s="190" t="s">
        <v>220</v>
      </c>
      <c r="QXN91" s="190"/>
      <c r="QXO91" s="3"/>
      <c r="QXP91" s="3"/>
      <c r="QXQ91" s="3"/>
      <c r="QXR91" s="3"/>
      <c r="QXS91" s="3"/>
      <c r="QXT91" s="5"/>
      <c r="QXU91" s="1"/>
      <c r="QXV91" s="85"/>
      <c r="QXW91" s="85"/>
      <c r="QXX91" s="109"/>
      <c r="QXY91" s="109"/>
      <c r="QXZ91" s="109"/>
      <c r="QYA91" s="463"/>
      <c r="QYB91" s="463"/>
      <c r="QYC91" s="190" t="s">
        <v>220</v>
      </c>
      <c r="QYD91" s="190"/>
      <c r="QYE91" s="3"/>
      <c r="QYF91" s="3"/>
      <c r="QYG91" s="3"/>
      <c r="QYH91" s="3"/>
      <c r="QYI91" s="3"/>
      <c r="QYJ91" s="5"/>
      <c r="QYK91" s="1"/>
      <c r="QYL91" s="85"/>
      <c r="QYM91" s="85"/>
      <c r="QYN91" s="109"/>
      <c r="QYO91" s="109"/>
      <c r="QYP91" s="109"/>
      <c r="QYQ91" s="463"/>
      <c r="QYR91" s="463"/>
      <c r="QYS91" s="190" t="s">
        <v>220</v>
      </c>
      <c r="QYT91" s="190"/>
      <c r="QYU91" s="3"/>
      <c r="QYV91" s="3"/>
      <c r="QYW91" s="3"/>
      <c r="QYX91" s="3"/>
      <c r="QYY91" s="3"/>
      <c r="QYZ91" s="5"/>
      <c r="QZA91" s="1"/>
      <c r="QZB91" s="85"/>
      <c r="QZC91" s="85"/>
      <c r="QZD91" s="109"/>
      <c r="QZE91" s="109"/>
      <c r="QZF91" s="109"/>
      <c r="QZG91" s="463"/>
      <c r="QZH91" s="463"/>
      <c r="QZI91" s="190" t="s">
        <v>220</v>
      </c>
      <c r="QZJ91" s="190"/>
      <c r="QZK91" s="3"/>
      <c r="QZL91" s="3"/>
      <c r="QZM91" s="3"/>
      <c r="QZN91" s="3"/>
      <c r="QZO91" s="3"/>
      <c r="QZP91" s="5"/>
      <c r="QZQ91" s="1"/>
      <c r="QZR91" s="85"/>
      <c r="QZS91" s="85"/>
      <c r="QZT91" s="109"/>
      <c r="QZU91" s="109"/>
      <c r="QZV91" s="109"/>
      <c r="QZW91" s="463"/>
      <c r="QZX91" s="463"/>
      <c r="QZY91" s="190" t="s">
        <v>220</v>
      </c>
      <c r="QZZ91" s="190"/>
      <c r="RAA91" s="3"/>
      <c r="RAB91" s="3"/>
      <c r="RAC91" s="3"/>
      <c r="RAD91" s="3"/>
      <c r="RAE91" s="3"/>
      <c r="RAF91" s="5"/>
      <c r="RAG91" s="1"/>
      <c r="RAH91" s="85"/>
      <c r="RAI91" s="85"/>
      <c r="RAJ91" s="109"/>
      <c r="RAK91" s="109"/>
      <c r="RAL91" s="109"/>
      <c r="RAM91" s="463"/>
      <c r="RAN91" s="463"/>
      <c r="RAO91" s="190" t="s">
        <v>220</v>
      </c>
      <c r="RAP91" s="190"/>
      <c r="RAQ91" s="3"/>
      <c r="RAR91" s="3"/>
      <c r="RAS91" s="3"/>
      <c r="RAT91" s="3"/>
      <c r="RAU91" s="3"/>
      <c r="RAV91" s="5"/>
      <c r="RAW91" s="1"/>
      <c r="RAX91" s="85"/>
      <c r="RAY91" s="85"/>
      <c r="RAZ91" s="109"/>
      <c r="RBA91" s="109"/>
      <c r="RBB91" s="109"/>
      <c r="RBC91" s="463"/>
      <c r="RBD91" s="463"/>
      <c r="RBE91" s="190" t="s">
        <v>220</v>
      </c>
      <c r="RBF91" s="190"/>
      <c r="RBG91" s="3"/>
      <c r="RBH91" s="3"/>
      <c r="RBI91" s="3"/>
      <c r="RBJ91" s="3"/>
      <c r="RBK91" s="3"/>
      <c r="RBL91" s="5"/>
      <c r="RBM91" s="1"/>
      <c r="RBN91" s="85"/>
      <c r="RBO91" s="85"/>
      <c r="RBP91" s="109"/>
      <c r="RBQ91" s="109"/>
      <c r="RBR91" s="109"/>
      <c r="RBS91" s="463"/>
      <c r="RBT91" s="463"/>
      <c r="RBU91" s="190" t="s">
        <v>220</v>
      </c>
      <c r="RBV91" s="190"/>
      <c r="RBW91" s="3"/>
      <c r="RBX91" s="3"/>
      <c r="RBY91" s="3"/>
      <c r="RBZ91" s="3"/>
      <c r="RCA91" s="3"/>
      <c r="RCB91" s="5"/>
      <c r="RCC91" s="1"/>
      <c r="RCD91" s="85"/>
      <c r="RCE91" s="85"/>
      <c r="RCF91" s="109"/>
      <c r="RCG91" s="109"/>
      <c r="RCH91" s="109"/>
      <c r="RCI91" s="463"/>
      <c r="RCJ91" s="463"/>
      <c r="RCK91" s="190" t="s">
        <v>220</v>
      </c>
      <c r="RCL91" s="190"/>
      <c r="RCM91" s="3"/>
      <c r="RCN91" s="3"/>
      <c r="RCO91" s="3"/>
      <c r="RCP91" s="3"/>
      <c r="RCQ91" s="3"/>
      <c r="RCR91" s="5"/>
      <c r="RCS91" s="1"/>
      <c r="RCT91" s="85"/>
      <c r="RCU91" s="85"/>
      <c r="RCV91" s="109"/>
      <c r="RCW91" s="109"/>
      <c r="RCX91" s="109"/>
      <c r="RCY91" s="463"/>
      <c r="RCZ91" s="463"/>
      <c r="RDA91" s="190" t="s">
        <v>220</v>
      </c>
      <c r="RDB91" s="190"/>
      <c r="RDC91" s="3"/>
      <c r="RDD91" s="3"/>
      <c r="RDE91" s="3"/>
      <c r="RDF91" s="3"/>
      <c r="RDG91" s="3"/>
      <c r="RDH91" s="5"/>
      <c r="RDI91" s="1"/>
      <c r="RDJ91" s="85"/>
      <c r="RDK91" s="85"/>
      <c r="RDL91" s="109"/>
      <c r="RDM91" s="109"/>
      <c r="RDN91" s="109"/>
      <c r="RDO91" s="463"/>
      <c r="RDP91" s="463"/>
      <c r="RDQ91" s="190" t="s">
        <v>220</v>
      </c>
      <c r="RDR91" s="190"/>
      <c r="RDS91" s="3"/>
      <c r="RDT91" s="3"/>
      <c r="RDU91" s="3"/>
      <c r="RDV91" s="3"/>
      <c r="RDW91" s="3"/>
      <c r="RDX91" s="5"/>
      <c r="RDY91" s="1"/>
      <c r="RDZ91" s="85"/>
      <c r="REA91" s="85"/>
      <c r="REB91" s="109"/>
      <c r="REC91" s="109"/>
      <c r="RED91" s="109"/>
      <c r="REE91" s="463"/>
      <c r="REF91" s="463"/>
      <c r="REG91" s="190" t="s">
        <v>220</v>
      </c>
      <c r="REH91" s="190"/>
      <c r="REI91" s="3"/>
      <c r="REJ91" s="3"/>
      <c r="REK91" s="3"/>
      <c r="REL91" s="3"/>
      <c r="REM91" s="3"/>
      <c r="REN91" s="5"/>
      <c r="REO91" s="1"/>
      <c r="REP91" s="85"/>
      <c r="REQ91" s="85"/>
      <c r="RER91" s="109"/>
      <c r="RES91" s="109"/>
      <c r="RET91" s="109"/>
      <c r="REU91" s="463"/>
      <c r="REV91" s="463"/>
      <c r="REW91" s="190" t="s">
        <v>220</v>
      </c>
      <c r="REX91" s="190"/>
      <c r="REY91" s="3"/>
      <c r="REZ91" s="3"/>
      <c r="RFA91" s="3"/>
      <c r="RFB91" s="3"/>
      <c r="RFC91" s="3"/>
      <c r="RFD91" s="5"/>
      <c r="RFE91" s="1"/>
      <c r="RFF91" s="85"/>
      <c r="RFG91" s="85"/>
      <c r="RFH91" s="109"/>
      <c r="RFI91" s="109"/>
      <c r="RFJ91" s="109"/>
      <c r="RFK91" s="463"/>
      <c r="RFL91" s="463"/>
      <c r="RFM91" s="190" t="s">
        <v>220</v>
      </c>
      <c r="RFN91" s="190"/>
      <c r="RFO91" s="3"/>
      <c r="RFP91" s="3"/>
      <c r="RFQ91" s="3"/>
      <c r="RFR91" s="3"/>
      <c r="RFS91" s="3"/>
      <c r="RFT91" s="5"/>
      <c r="RFU91" s="1"/>
      <c r="RFV91" s="85"/>
      <c r="RFW91" s="85"/>
      <c r="RFX91" s="109"/>
      <c r="RFY91" s="109"/>
      <c r="RFZ91" s="109"/>
      <c r="RGA91" s="463"/>
      <c r="RGB91" s="463"/>
      <c r="RGC91" s="190" t="s">
        <v>220</v>
      </c>
      <c r="RGD91" s="190"/>
      <c r="RGE91" s="3"/>
      <c r="RGF91" s="3"/>
      <c r="RGG91" s="3"/>
      <c r="RGH91" s="3"/>
      <c r="RGI91" s="3"/>
      <c r="RGJ91" s="5"/>
      <c r="RGK91" s="1"/>
      <c r="RGL91" s="85"/>
      <c r="RGM91" s="85"/>
      <c r="RGN91" s="109"/>
      <c r="RGO91" s="109"/>
      <c r="RGP91" s="109"/>
      <c r="RGQ91" s="463"/>
      <c r="RGR91" s="463"/>
      <c r="RGS91" s="190" t="s">
        <v>220</v>
      </c>
      <c r="RGT91" s="190"/>
      <c r="RGU91" s="3"/>
      <c r="RGV91" s="3"/>
      <c r="RGW91" s="3"/>
      <c r="RGX91" s="3"/>
      <c r="RGY91" s="3"/>
      <c r="RGZ91" s="5"/>
      <c r="RHA91" s="1"/>
      <c r="RHB91" s="85"/>
      <c r="RHC91" s="85"/>
      <c r="RHD91" s="109"/>
      <c r="RHE91" s="109"/>
      <c r="RHF91" s="109"/>
      <c r="RHG91" s="463"/>
      <c r="RHH91" s="463"/>
      <c r="RHI91" s="190" t="s">
        <v>220</v>
      </c>
      <c r="RHJ91" s="190"/>
      <c r="RHK91" s="3"/>
      <c r="RHL91" s="3"/>
      <c r="RHM91" s="3"/>
      <c r="RHN91" s="3"/>
      <c r="RHO91" s="3"/>
      <c r="RHP91" s="5"/>
      <c r="RHQ91" s="1"/>
      <c r="RHR91" s="85"/>
      <c r="RHS91" s="85"/>
      <c r="RHT91" s="109"/>
      <c r="RHU91" s="109"/>
      <c r="RHV91" s="109"/>
      <c r="RHW91" s="463"/>
      <c r="RHX91" s="463"/>
      <c r="RHY91" s="190" t="s">
        <v>220</v>
      </c>
      <c r="RHZ91" s="190"/>
      <c r="RIA91" s="3"/>
      <c r="RIB91" s="3"/>
      <c r="RIC91" s="3"/>
      <c r="RID91" s="3"/>
      <c r="RIE91" s="3"/>
      <c r="RIF91" s="5"/>
      <c r="RIG91" s="1"/>
      <c r="RIH91" s="85"/>
      <c r="RII91" s="85"/>
      <c r="RIJ91" s="109"/>
      <c r="RIK91" s="109"/>
      <c r="RIL91" s="109"/>
      <c r="RIM91" s="463"/>
      <c r="RIN91" s="463"/>
      <c r="RIO91" s="190" t="s">
        <v>220</v>
      </c>
      <c r="RIP91" s="190"/>
      <c r="RIQ91" s="3"/>
      <c r="RIR91" s="3"/>
      <c r="RIS91" s="3"/>
      <c r="RIT91" s="3"/>
      <c r="RIU91" s="3"/>
      <c r="RIV91" s="5"/>
      <c r="RIW91" s="1"/>
      <c r="RIX91" s="85"/>
      <c r="RIY91" s="85"/>
      <c r="RIZ91" s="109"/>
      <c r="RJA91" s="109"/>
      <c r="RJB91" s="109"/>
      <c r="RJC91" s="463"/>
      <c r="RJD91" s="463"/>
      <c r="RJE91" s="190" t="s">
        <v>220</v>
      </c>
      <c r="RJF91" s="190"/>
      <c r="RJG91" s="3"/>
      <c r="RJH91" s="3"/>
      <c r="RJI91" s="3"/>
      <c r="RJJ91" s="3"/>
      <c r="RJK91" s="3"/>
      <c r="RJL91" s="5"/>
      <c r="RJM91" s="1"/>
      <c r="RJN91" s="85"/>
      <c r="RJO91" s="85"/>
      <c r="RJP91" s="109"/>
      <c r="RJQ91" s="109"/>
      <c r="RJR91" s="109"/>
      <c r="RJS91" s="463"/>
      <c r="RJT91" s="463"/>
      <c r="RJU91" s="190" t="s">
        <v>220</v>
      </c>
      <c r="RJV91" s="190"/>
      <c r="RJW91" s="3"/>
      <c r="RJX91" s="3"/>
      <c r="RJY91" s="3"/>
      <c r="RJZ91" s="3"/>
      <c r="RKA91" s="3"/>
      <c r="RKB91" s="5"/>
      <c r="RKC91" s="1"/>
      <c r="RKD91" s="85"/>
      <c r="RKE91" s="85"/>
      <c r="RKF91" s="109"/>
      <c r="RKG91" s="109"/>
      <c r="RKH91" s="109"/>
      <c r="RKI91" s="463"/>
      <c r="RKJ91" s="463"/>
      <c r="RKK91" s="190" t="s">
        <v>220</v>
      </c>
      <c r="RKL91" s="190"/>
      <c r="RKM91" s="3"/>
      <c r="RKN91" s="3"/>
      <c r="RKO91" s="3"/>
      <c r="RKP91" s="3"/>
      <c r="RKQ91" s="3"/>
      <c r="RKR91" s="5"/>
      <c r="RKS91" s="1"/>
      <c r="RKT91" s="85"/>
      <c r="RKU91" s="85"/>
      <c r="RKV91" s="109"/>
      <c r="RKW91" s="109"/>
      <c r="RKX91" s="109"/>
      <c r="RKY91" s="463"/>
      <c r="RKZ91" s="463"/>
      <c r="RLA91" s="190" t="s">
        <v>220</v>
      </c>
      <c r="RLB91" s="190"/>
      <c r="RLC91" s="3"/>
      <c r="RLD91" s="3"/>
      <c r="RLE91" s="3"/>
      <c r="RLF91" s="3"/>
      <c r="RLG91" s="3"/>
      <c r="RLH91" s="5"/>
      <c r="RLI91" s="1"/>
      <c r="RLJ91" s="85"/>
      <c r="RLK91" s="85"/>
      <c r="RLL91" s="109"/>
      <c r="RLM91" s="109"/>
      <c r="RLN91" s="109"/>
      <c r="RLO91" s="463"/>
      <c r="RLP91" s="463"/>
      <c r="RLQ91" s="190" t="s">
        <v>220</v>
      </c>
      <c r="RLR91" s="190"/>
      <c r="RLS91" s="3"/>
      <c r="RLT91" s="3"/>
      <c r="RLU91" s="3"/>
      <c r="RLV91" s="3"/>
      <c r="RLW91" s="3"/>
      <c r="RLX91" s="5"/>
      <c r="RLY91" s="1"/>
      <c r="RLZ91" s="85"/>
      <c r="RMA91" s="85"/>
      <c r="RMB91" s="109"/>
      <c r="RMC91" s="109"/>
      <c r="RMD91" s="109"/>
      <c r="RME91" s="463"/>
      <c r="RMF91" s="463"/>
      <c r="RMG91" s="190" t="s">
        <v>220</v>
      </c>
      <c r="RMH91" s="190"/>
      <c r="RMI91" s="3"/>
      <c r="RMJ91" s="3"/>
      <c r="RMK91" s="3"/>
      <c r="RML91" s="3"/>
      <c r="RMM91" s="3"/>
      <c r="RMN91" s="5"/>
      <c r="RMO91" s="1"/>
      <c r="RMP91" s="85"/>
      <c r="RMQ91" s="85"/>
      <c r="RMR91" s="109"/>
      <c r="RMS91" s="109"/>
      <c r="RMT91" s="109"/>
      <c r="RMU91" s="463"/>
      <c r="RMV91" s="463"/>
      <c r="RMW91" s="190" t="s">
        <v>220</v>
      </c>
      <c r="RMX91" s="190"/>
      <c r="RMY91" s="3"/>
      <c r="RMZ91" s="3"/>
      <c r="RNA91" s="3"/>
      <c r="RNB91" s="3"/>
      <c r="RNC91" s="3"/>
      <c r="RND91" s="5"/>
      <c r="RNE91" s="1"/>
      <c r="RNF91" s="85"/>
      <c r="RNG91" s="85"/>
      <c r="RNH91" s="109"/>
      <c r="RNI91" s="109"/>
      <c r="RNJ91" s="109"/>
      <c r="RNK91" s="463"/>
      <c r="RNL91" s="463"/>
      <c r="RNM91" s="190" t="s">
        <v>220</v>
      </c>
      <c r="RNN91" s="190"/>
      <c r="RNO91" s="3"/>
      <c r="RNP91" s="3"/>
      <c r="RNQ91" s="3"/>
      <c r="RNR91" s="3"/>
      <c r="RNS91" s="3"/>
      <c r="RNT91" s="5"/>
      <c r="RNU91" s="1"/>
      <c r="RNV91" s="85"/>
      <c r="RNW91" s="85"/>
      <c r="RNX91" s="109"/>
      <c r="RNY91" s="109"/>
      <c r="RNZ91" s="109"/>
      <c r="ROA91" s="463"/>
      <c r="ROB91" s="463"/>
      <c r="ROC91" s="190" t="s">
        <v>220</v>
      </c>
      <c r="ROD91" s="190"/>
      <c r="ROE91" s="3"/>
      <c r="ROF91" s="3"/>
      <c r="ROG91" s="3"/>
      <c r="ROH91" s="3"/>
      <c r="ROI91" s="3"/>
      <c r="ROJ91" s="5"/>
      <c r="ROK91" s="1"/>
      <c r="ROL91" s="85"/>
      <c r="ROM91" s="85"/>
      <c r="RON91" s="109"/>
      <c r="ROO91" s="109"/>
      <c r="ROP91" s="109"/>
      <c r="ROQ91" s="463"/>
      <c r="ROR91" s="463"/>
      <c r="ROS91" s="190" t="s">
        <v>220</v>
      </c>
      <c r="ROT91" s="190"/>
      <c r="ROU91" s="3"/>
      <c r="ROV91" s="3"/>
      <c r="ROW91" s="3"/>
      <c r="ROX91" s="3"/>
      <c r="ROY91" s="3"/>
      <c r="ROZ91" s="5"/>
      <c r="RPA91" s="1"/>
      <c r="RPB91" s="85"/>
      <c r="RPC91" s="85"/>
      <c r="RPD91" s="109"/>
      <c r="RPE91" s="109"/>
      <c r="RPF91" s="109"/>
      <c r="RPG91" s="463"/>
      <c r="RPH91" s="463"/>
      <c r="RPI91" s="190" t="s">
        <v>220</v>
      </c>
      <c r="RPJ91" s="190"/>
      <c r="RPK91" s="3"/>
      <c r="RPL91" s="3"/>
      <c r="RPM91" s="3"/>
      <c r="RPN91" s="3"/>
      <c r="RPO91" s="3"/>
      <c r="RPP91" s="5"/>
      <c r="RPQ91" s="1"/>
      <c r="RPR91" s="85"/>
      <c r="RPS91" s="85"/>
      <c r="RPT91" s="109"/>
      <c r="RPU91" s="109"/>
      <c r="RPV91" s="109"/>
      <c r="RPW91" s="463"/>
      <c r="RPX91" s="463"/>
      <c r="RPY91" s="190" t="s">
        <v>220</v>
      </c>
      <c r="RPZ91" s="190"/>
      <c r="RQA91" s="3"/>
      <c r="RQB91" s="3"/>
      <c r="RQC91" s="3"/>
      <c r="RQD91" s="3"/>
      <c r="RQE91" s="3"/>
      <c r="RQF91" s="5"/>
      <c r="RQG91" s="1"/>
      <c r="RQH91" s="85"/>
      <c r="RQI91" s="85"/>
      <c r="RQJ91" s="109"/>
      <c r="RQK91" s="109"/>
      <c r="RQL91" s="109"/>
      <c r="RQM91" s="463"/>
      <c r="RQN91" s="463"/>
      <c r="RQO91" s="190" t="s">
        <v>220</v>
      </c>
      <c r="RQP91" s="190"/>
      <c r="RQQ91" s="3"/>
      <c r="RQR91" s="3"/>
      <c r="RQS91" s="3"/>
      <c r="RQT91" s="3"/>
      <c r="RQU91" s="3"/>
      <c r="RQV91" s="5"/>
      <c r="RQW91" s="1"/>
      <c r="RQX91" s="85"/>
      <c r="RQY91" s="85"/>
      <c r="RQZ91" s="109"/>
      <c r="RRA91" s="109"/>
      <c r="RRB91" s="109"/>
      <c r="RRC91" s="463"/>
      <c r="RRD91" s="463"/>
      <c r="RRE91" s="190" t="s">
        <v>220</v>
      </c>
      <c r="RRF91" s="190"/>
      <c r="RRG91" s="3"/>
      <c r="RRH91" s="3"/>
      <c r="RRI91" s="3"/>
      <c r="RRJ91" s="3"/>
      <c r="RRK91" s="3"/>
      <c r="RRL91" s="5"/>
      <c r="RRM91" s="1"/>
      <c r="RRN91" s="85"/>
      <c r="RRO91" s="85"/>
      <c r="RRP91" s="109"/>
      <c r="RRQ91" s="109"/>
      <c r="RRR91" s="109"/>
      <c r="RRS91" s="463"/>
      <c r="RRT91" s="463"/>
      <c r="RRU91" s="190" t="s">
        <v>220</v>
      </c>
      <c r="RRV91" s="190"/>
      <c r="RRW91" s="3"/>
      <c r="RRX91" s="3"/>
      <c r="RRY91" s="3"/>
      <c r="RRZ91" s="3"/>
      <c r="RSA91" s="3"/>
      <c r="RSB91" s="5"/>
      <c r="RSC91" s="1"/>
      <c r="RSD91" s="85"/>
      <c r="RSE91" s="85"/>
      <c r="RSF91" s="109"/>
      <c r="RSG91" s="109"/>
      <c r="RSH91" s="109"/>
      <c r="RSI91" s="463"/>
      <c r="RSJ91" s="463"/>
      <c r="RSK91" s="190" t="s">
        <v>220</v>
      </c>
      <c r="RSL91" s="190"/>
      <c r="RSM91" s="3"/>
      <c r="RSN91" s="3"/>
      <c r="RSO91" s="3"/>
      <c r="RSP91" s="3"/>
      <c r="RSQ91" s="3"/>
      <c r="RSR91" s="5"/>
      <c r="RSS91" s="1"/>
      <c r="RST91" s="85"/>
      <c r="RSU91" s="85"/>
      <c r="RSV91" s="109"/>
      <c r="RSW91" s="109"/>
      <c r="RSX91" s="109"/>
      <c r="RSY91" s="463"/>
      <c r="RSZ91" s="463"/>
      <c r="RTA91" s="190" t="s">
        <v>220</v>
      </c>
      <c r="RTB91" s="190"/>
      <c r="RTC91" s="3"/>
      <c r="RTD91" s="3"/>
      <c r="RTE91" s="3"/>
      <c r="RTF91" s="3"/>
      <c r="RTG91" s="3"/>
      <c r="RTH91" s="5"/>
      <c r="RTI91" s="1"/>
      <c r="RTJ91" s="85"/>
      <c r="RTK91" s="85"/>
      <c r="RTL91" s="109"/>
      <c r="RTM91" s="109"/>
      <c r="RTN91" s="109"/>
      <c r="RTO91" s="463"/>
      <c r="RTP91" s="463"/>
      <c r="RTQ91" s="190" t="s">
        <v>220</v>
      </c>
      <c r="RTR91" s="190"/>
      <c r="RTS91" s="3"/>
      <c r="RTT91" s="3"/>
      <c r="RTU91" s="3"/>
      <c r="RTV91" s="3"/>
      <c r="RTW91" s="3"/>
      <c r="RTX91" s="5"/>
      <c r="RTY91" s="1"/>
      <c r="RTZ91" s="85"/>
      <c r="RUA91" s="85"/>
      <c r="RUB91" s="109"/>
      <c r="RUC91" s="109"/>
      <c r="RUD91" s="109"/>
      <c r="RUE91" s="463"/>
      <c r="RUF91" s="463"/>
      <c r="RUG91" s="190" t="s">
        <v>220</v>
      </c>
      <c r="RUH91" s="190"/>
      <c r="RUI91" s="3"/>
      <c r="RUJ91" s="3"/>
      <c r="RUK91" s="3"/>
      <c r="RUL91" s="3"/>
      <c r="RUM91" s="3"/>
      <c r="RUN91" s="5"/>
      <c r="RUO91" s="1"/>
      <c r="RUP91" s="85"/>
      <c r="RUQ91" s="85"/>
      <c r="RUR91" s="109"/>
      <c r="RUS91" s="109"/>
      <c r="RUT91" s="109"/>
      <c r="RUU91" s="463"/>
      <c r="RUV91" s="463"/>
      <c r="RUW91" s="190" t="s">
        <v>220</v>
      </c>
      <c r="RUX91" s="190"/>
      <c r="RUY91" s="3"/>
      <c r="RUZ91" s="3"/>
      <c r="RVA91" s="3"/>
      <c r="RVB91" s="3"/>
      <c r="RVC91" s="3"/>
      <c r="RVD91" s="5"/>
      <c r="RVE91" s="1"/>
      <c r="RVF91" s="85"/>
      <c r="RVG91" s="85"/>
      <c r="RVH91" s="109"/>
      <c r="RVI91" s="109"/>
      <c r="RVJ91" s="109"/>
      <c r="RVK91" s="463"/>
      <c r="RVL91" s="463"/>
      <c r="RVM91" s="190" t="s">
        <v>220</v>
      </c>
      <c r="RVN91" s="190"/>
      <c r="RVO91" s="3"/>
      <c r="RVP91" s="3"/>
      <c r="RVQ91" s="3"/>
      <c r="RVR91" s="3"/>
      <c r="RVS91" s="3"/>
      <c r="RVT91" s="5"/>
      <c r="RVU91" s="1"/>
      <c r="RVV91" s="85"/>
      <c r="RVW91" s="85"/>
      <c r="RVX91" s="109"/>
      <c r="RVY91" s="109"/>
      <c r="RVZ91" s="109"/>
      <c r="RWA91" s="463"/>
      <c r="RWB91" s="463"/>
      <c r="RWC91" s="190" t="s">
        <v>220</v>
      </c>
      <c r="RWD91" s="190"/>
      <c r="RWE91" s="3"/>
      <c r="RWF91" s="3"/>
      <c r="RWG91" s="3"/>
      <c r="RWH91" s="3"/>
      <c r="RWI91" s="3"/>
      <c r="RWJ91" s="5"/>
      <c r="RWK91" s="1"/>
      <c r="RWL91" s="85"/>
      <c r="RWM91" s="85"/>
      <c r="RWN91" s="109"/>
      <c r="RWO91" s="109"/>
      <c r="RWP91" s="109"/>
      <c r="RWQ91" s="463"/>
      <c r="RWR91" s="463"/>
      <c r="RWS91" s="190" t="s">
        <v>220</v>
      </c>
      <c r="RWT91" s="190"/>
      <c r="RWU91" s="3"/>
      <c r="RWV91" s="3"/>
      <c r="RWW91" s="3"/>
      <c r="RWX91" s="3"/>
      <c r="RWY91" s="3"/>
      <c r="RWZ91" s="5"/>
      <c r="RXA91" s="1"/>
      <c r="RXB91" s="85"/>
      <c r="RXC91" s="85"/>
      <c r="RXD91" s="109"/>
      <c r="RXE91" s="109"/>
      <c r="RXF91" s="109"/>
      <c r="RXG91" s="463"/>
      <c r="RXH91" s="463"/>
      <c r="RXI91" s="190" t="s">
        <v>220</v>
      </c>
      <c r="RXJ91" s="190"/>
      <c r="RXK91" s="3"/>
      <c r="RXL91" s="3"/>
      <c r="RXM91" s="3"/>
      <c r="RXN91" s="3"/>
      <c r="RXO91" s="3"/>
      <c r="RXP91" s="5"/>
      <c r="RXQ91" s="1"/>
      <c r="RXR91" s="85"/>
      <c r="RXS91" s="85"/>
      <c r="RXT91" s="109"/>
      <c r="RXU91" s="109"/>
      <c r="RXV91" s="109"/>
      <c r="RXW91" s="463"/>
      <c r="RXX91" s="463"/>
      <c r="RXY91" s="190" t="s">
        <v>220</v>
      </c>
      <c r="RXZ91" s="190"/>
      <c r="RYA91" s="3"/>
      <c r="RYB91" s="3"/>
      <c r="RYC91" s="3"/>
      <c r="RYD91" s="3"/>
      <c r="RYE91" s="3"/>
      <c r="RYF91" s="5"/>
      <c r="RYG91" s="1"/>
      <c r="RYH91" s="85"/>
      <c r="RYI91" s="85"/>
      <c r="RYJ91" s="109"/>
      <c r="RYK91" s="109"/>
      <c r="RYL91" s="109"/>
      <c r="RYM91" s="463"/>
      <c r="RYN91" s="463"/>
      <c r="RYO91" s="190" t="s">
        <v>220</v>
      </c>
      <c r="RYP91" s="190"/>
      <c r="RYQ91" s="3"/>
      <c r="RYR91" s="3"/>
      <c r="RYS91" s="3"/>
      <c r="RYT91" s="3"/>
      <c r="RYU91" s="3"/>
      <c r="RYV91" s="5"/>
      <c r="RYW91" s="1"/>
      <c r="RYX91" s="85"/>
      <c r="RYY91" s="85"/>
      <c r="RYZ91" s="109"/>
      <c r="RZA91" s="109"/>
      <c r="RZB91" s="109"/>
      <c r="RZC91" s="463"/>
      <c r="RZD91" s="463"/>
      <c r="RZE91" s="190" t="s">
        <v>220</v>
      </c>
      <c r="RZF91" s="190"/>
      <c r="RZG91" s="3"/>
      <c r="RZH91" s="3"/>
      <c r="RZI91" s="3"/>
      <c r="RZJ91" s="3"/>
      <c r="RZK91" s="3"/>
      <c r="RZL91" s="5"/>
      <c r="RZM91" s="1"/>
      <c r="RZN91" s="85"/>
      <c r="RZO91" s="85"/>
      <c r="RZP91" s="109"/>
      <c r="RZQ91" s="109"/>
      <c r="RZR91" s="109"/>
      <c r="RZS91" s="463"/>
      <c r="RZT91" s="463"/>
      <c r="RZU91" s="190" t="s">
        <v>220</v>
      </c>
      <c r="RZV91" s="190"/>
      <c r="RZW91" s="3"/>
      <c r="RZX91" s="3"/>
      <c r="RZY91" s="3"/>
      <c r="RZZ91" s="3"/>
      <c r="SAA91" s="3"/>
      <c r="SAB91" s="5"/>
      <c r="SAC91" s="1"/>
      <c r="SAD91" s="85"/>
      <c r="SAE91" s="85"/>
      <c r="SAF91" s="109"/>
      <c r="SAG91" s="109"/>
      <c r="SAH91" s="109"/>
      <c r="SAI91" s="463"/>
      <c r="SAJ91" s="463"/>
      <c r="SAK91" s="190" t="s">
        <v>220</v>
      </c>
      <c r="SAL91" s="190"/>
      <c r="SAM91" s="3"/>
      <c r="SAN91" s="3"/>
      <c r="SAO91" s="3"/>
      <c r="SAP91" s="3"/>
      <c r="SAQ91" s="3"/>
      <c r="SAR91" s="5"/>
      <c r="SAS91" s="1"/>
      <c r="SAT91" s="85"/>
      <c r="SAU91" s="85"/>
      <c r="SAV91" s="109"/>
      <c r="SAW91" s="109"/>
      <c r="SAX91" s="109"/>
      <c r="SAY91" s="463"/>
      <c r="SAZ91" s="463"/>
      <c r="SBA91" s="190" t="s">
        <v>220</v>
      </c>
      <c r="SBB91" s="190"/>
      <c r="SBC91" s="3"/>
      <c r="SBD91" s="3"/>
      <c r="SBE91" s="3"/>
      <c r="SBF91" s="3"/>
      <c r="SBG91" s="3"/>
      <c r="SBH91" s="5"/>
      <c r="SBI91" s="1"/>
      <c r="SBJ91" s="85"/>
      <c r="SBK91" s="85"/>
      <c r="SBL91" s="109"/>
      <c r="SBM91" s="109"/>
      <c r="SBN91" s="109"/>
      <c r="SBO91" s="463"/>
      <c r="SBP91" s="463"/>
      <c r="SBQ91" s="190" t="s">
        <v>220</v>
      </c>
      <c r="SBR91" s="190"/>
      <c r="SBS91" s="3"/>
      <c r="SBT91" s="3"/>
      <c r="SBU91" s="3"/>
      <c r="SBV91" s="3"/>
      <c r="SBW91" s="3"/>
      <c r="SBX91" s="5"/>
      <c r="SBY91" s="1"/>
      <c r="SBZ91" s="85"/>
      <c r="SCA91" s="85"/>
      <c r="SCB91" s="109"/>
      <c r="SCC91" s="109"/>
      <c r="SCD91" s="109"/>
      <c r="SCE91" s="463"/>
      <c r="SCF91" s="463"/>
      <c r="SCG91" s="190" t="s">
        <v>220</v>
      </c>
      <c r="SCH91" s="190"/>
      <c r="SCI91" s="3"/>
      <c r="SCJ91" s="3"/>
      <c r="SCK91" s="3"/>
      <c r="SCL91" s="3"/>
      <c r="SCM91" s="3"/>
      <c r="SCN91" s="5"/>
      <c r="SCO91" s="1"/>
      <c r="SCP91" s="85"/>
      <c r="SCQ91" s="85"/>
      <c r="SCR91" s="109"/>
      <c r="SCS91" s="109"/>
      <c r="SCT91" s="109"/>
      <c r="SCU91" s="463"/>
      <c r="SCV91" s="463"/>
      <c r="SCW91" s="190" t="s">
        <v>220</v>
      </c>
      <c r="SCX91" s="190"/>
      <c r="SCY91" s="3"/>
      <c r="SCZ91" s="3"/>
      <c r="SDA91" s="3"/>
      <c r="SDB91" s="3"/>
      <c r="SDC91" s="3"/>
      <c r="SDD91" s="5"/>
      <c r="SDE91" s="1"/>
      <c r="SDF91" s="85"/>
      <c r="SDG91" s="85"/>
      <c r="SDH91" s="109"/>
      <c r="SDI91" s="109"/>
      <c r="SDJ91" s="109"/>
      <c r="SDK91" s="463"/>
      <c r="SDL91" s="463"/>
      <c r="SDM91" s="190" t="s">
        <v>220</v>
      </c>
      <c r="SDN91" s="190"/>
      <c r="SDO91" s="3"/>
      <c r="SDP91" s="3"/>
      <c r="SDQ91" s="3"/>
      <c r="SDR91" s="3"/>
      <c r="SDS91" s="3"/>
      <c r="SDT91" s="5"/>
      <c r="SDU91" s="1"/>
      <c r="SDV91" s="85"/>
      <c r="SDW91" s="85"/>
      <c r="SDX91" s="109"/>
      <c r="SDY91" s="109"/>
      <c r="SDZ91" s="109"/>
      <c r="SEA91" s="463"/>
      <c r="SEB91" s="463"/>
      <c r="SEC91" s="190" t="s">
        <v>220</v>
      </c>
      <c r="SED91" s="190"/>
      <c r="SEE91" s="3"/>
      <c r="SEF91" s="3"/>
      <c r="SEG91" s="3"/>
      <c r="SEH91" s="3"/>
      <c r="SEI91" s="3"/>
      <c r="SEJ91" s="5"/>
      <c r="SEK91" s="1"/>
      <c r="SEL91" s="85"/>
      <c r="SEM91" s="85"/>
      <c r="SEN91" s="109"/>
      <c r="SEO91" s="109"/>
      <c r="SEP91" s="109"/>
      <c r="SEQ91" s="463"/>
      <c r="SER91" s="463"/>
      <c r="SES91" s="190" t="s">
        <v>220</v>
      </c>
      <c r="SET91" s="190"/>
      <c r="SEU91" s="3"/>
      <c r="SEV91" s="3"/>
      <c r="SEW91" s="3"/>
      <c r="SEX91" s="3"/>
      <c r="SEY91" s="3"/>
      <c r="SEZ91" s="5"/>
      <c r="SFA91" s="1"/>
      <c r="SFB91" s="85"/>
      <c r="SFC91" s="85"/>
      <c r="SFD91" s="109"/>
      <c r="SFE91" s="109"/>
      <c r="SFF91" s="109"/>
      <c r="SFG91" s="463"/>
      <c r="SFH91" s="463"/>
      <c r="SFI91" s="190" t="s">
        <v>220</v>
      </c>
      <c r="SFJ91" s="190"/>
      <c r="SFK91" s="3"/>
      <c r="SFL91" s="3"/>
      <c r="SFM91" s="3"/>
      <c r="SFN91" s="3"/>
      <c r="SFO91" s="3"/>
      <c r="SFP91" s="5"/>
      <c r="SFQ91" s="1"/>
      <c r="SFR91" s="85"/>
      <c r="SFS91" s="85"/>
      <c r="SFT91" s="109"/>
      <c r="SFU91" s="109"/>
      <c r="SFV91" s="109"/>
      <c r="SFW91" s="463"/>
      <c r="SFX91" s="463"/>
      <c r="SFY91" s="190" t="s">
        <v>220</v>
      </c>
      <c r="SFZ91" s="190"/>
      <c r="SGA91" s="3"/>
      <c r="SGB91" s="3"/>
      <c r="SGC91" s="3"/>
      <c r="SGD91" s="3"/>
      <c r="SGE91" s="3"/>
      <c r="SGF91" s="5"/>
      <c r="SGG91" s="1"/>
      <c r="SGH91" s="85"/>
      <c r="SGI91" s="85"/>
      <c r="SGJ91" s="109"/>
      <c r="SGK91" s="109"/>
      <c r="SGL91" s="109"/>
      <c r="SGM91" s="463"/>
      <c r="SGN91" s="463"/>
      <c r="SGO91" s="190" t="s">
        <v>220</v>
      </c>
      <c r="SGP91" s="190"/>
      <c r="SGQ91" s="3"/>
      <c r="SGR91" s="3"/>
      <c r="SGS91" s="3"/>
      <c r="SGT91" s="3"/>
      <c r="SGU91" s="3"/>
      <c r="SGV91" s="5"/>
      <c r="SGW91" s="1"/>
      <c r="SGX91" s="85"/>
      <c r="SGY91" s="85"/>
      <c r="SGZ91" s="109"/>
      <c r="SHA91" s="109"/>
      <c r="SHB91" s="109"/>
      <c r="SHC91" s="463"/>
      <c r="SHD91" s="463"/>
      <c r="SHE91" s="190" t="s">
        <v>220</v>
      </c>
      <c r="SHF91" s="190"/>
      <c r="SHG91" s="3"/>
      <c r="SHH91" s="3"/>
      <c r="SHI91" s="3"/>
      <c r="SHJ91" s="3"/>
      <c r="SHK91" s="3"/>
      <c r="SHL91" s="5"/>
      <c r="SHM91" s="1"/>
      <c r="SHN91" s="85"/>
      <c r="SHO91" s="85"/>
      <c r="SHP91" s="109"/>
      <c r="SHQ91" s="109"/>
      <c r="SHR91" s="109"/>
      <c r="SHS91" s="463"/>
      <c r="SHT91" s="463"/>
      <c r="SHU91" s="190" t="s">
        <v>220</v>
      </c>
      <c r="SHV91" s="190"/>
      <c r="SHW91" s="3"/>
      <c r="SHX91" s="3"/>
      <c r="SHY91" s="3"/>
      <c r="SHZ91" s="3"/>
      <c r="SIA91" s="3"/>
      <c r="SIB91" s="5"/>
      <c r="SIC91" s="1"/>
      <c r="SID91" s="85"/>
      <c r="SIE91" s="85"/>
      <c r="SIF91" s="109"/>
      <c r="SIG91" s="109"/>
      <c r="SIH91" s="109"/>
      <c r="SII91" s="463"/>
      <c r="SIJ91" s="463"/>
      <c r="SIK91" s="190" t="s">
        <v>220</v>
      </c>
      <c r="SIL91" s="190"/>
      <c r="SIM91" s="3"/>
      <c r="SIN91" s="3"/>
      <c r="SIO91" s="3"/>
      <c r="SIP91" s="3"/>
      <c r="SIQ91" s="3"/>
      <c r="SIR91" s="5"/>
      <c r="SIS91" s="1"/>
      <c r="SIT91" s="85"/>
      <c r="SIU91" s="85"/>
      <c r="SIV91" s="109"/>
      <c r="SIW91" s="109"/>
      <c r="SIX91" s="109"/>
      <c r="SIY91" s="463"/>
      <c r="SIZ91" s="463"/>
      <c r="SJA91" s="190" t="s">
        <v>220</v>
      </c>
      <c r="SJB91" s="190"/>
      <c r="SJC91" s="3"/>
      <c r="SJD91" s="3"/>
      <c r="SJE91" s="3"/>
      <c r="SJF91" s="3"/>
      <c r="SJG91" s="3"/>
      <c r="SJH91" s="5"/>
      <c r="SJI91" s="1"/>
      <c r="SJJ91" s="85"/>
      <c r="SJK91" s="85"/>
      <c r="SJL91" s="109"/>
      <c r="SJM91" s="109"/>
      <c r="SJN91" s="109"/>
      <c r="SJO91" s="463"/>
      <c r="SJP91" s="463"/>
      <c r="SJQ91" s="190" t="s">
        <v>220</v>
      </c>
      <c r="SJR91" s="190"/>
      <c r="SJS91" s="3"/>
      <c r="SJT91" s="3"/>
      <c r="SJU91" s="3"/>
      <c r="SJV91" s="3"/>
      <c r="SJW91" s="3"/>
      <c r="SJX91" s="5"/>
      <c r="SJY91" s="1"/>
      <c r="SJZ91" s="85"/>
      <c r="SKA91" s="85"/>
      <c r="SKB91" s="109"/>
      <c r="SKC91" s="109"/>
      <c r="SKD91" s="109"/>
      <c r="SKE91" s="463"/>
      <c r="SKF91" s="463"/>
      <c r="SKG91" s="190" t="s">
        <v>220</v>
      </c>
      <c r="SKH91" s="190"/>
      <c r="SKI91" s="3"/>
      <c r="SKJ91" s="3"/>
      <c r="SKK91" s="3"/>
      <c r="SKL91" s="3"/>
      <c r="SKM91" s="3"/>
      <c r="SKN91" s="5"/>
      <c r="SKO91" s="1"/>
      <c r="SKP91" s="85"/>
      <c r="SKQ91" s="85"/>
      <c r="SKR91" s="109"/>
      <c r="SKS91" s="109"/>
      <c r="SKT91" s="109"/>
      <c r="SKU91" s="463"/>
      <c r="SKV91" s="463"/>
      <c r="SKW91" s="190" t="s">
        <v>220</v>
      </c>
      <c r="SKX91" s="190"/>
      <c r="SKY91" s="3"/>
      <c r="SKZ91" s="3"/>
      <c r="SLA91" s="3"/>
      <c r="SLB91" s="3"/>
      <c r="SLC91" s="3"/>
      <c r="SLD91" s="5"/>
      <c r="SLE91" s="1"/>
      <c r="SLF91" s="85"/>
      <c r="SLG91" s="85"/>
      <c r="SLH91" s="109"/>
      <c r="SLI91" s="109"/>
      <c r="SLJ91" s="109"/>
      <c r="SLK91" s="463"/>
      <c r="SLL91" s="463"/>
      <c r="SLM91" s="190" t="s">
        <v>220</v>
      </c>
      <c r="SLN91" s="190"/>
      <c r="SLO91" s="3"/>
      <c r="SLP91" s="3"/>
      <c r="SLQ91" s="3"/>
      <c r="SLR91" s="3"/>
      <c r="SLS91" s="3"/>
      <c r="SLT91" s="5"/>
      <c r="SLU91" s="1"/>
      <c r="SLV91" s="85"/>
      <c r="SLW91" s="85"/>
      <c r="SLX91" s="109"/>
      <c r="SLY91" s="109"/>
      <c r="SLZ91" s="109"/>
      <c r="SMA91" s="463"/>
      <c r="SMB91" s="463"/>
      <c r="SMC91" s="190" t="s">
        <v>220</v>
      </c>
      <c r="SMD91" s="190"/>
      <c r="SME91" s="3"/>
      <c r="SMF91" s="3"/>
      <c r="SMG91" s="3"/>
      <c r="SMH91" s="3"/>
      <c r="SMI91" s="3"/>
      <c r="SMJ91" s="5"/>
      <c r="SMK91" s="1"/>
      <c r="SML91" s="85"/>
      <c r="SMM91" s="85"/>
      <c r="SMN91" s="109"/>
      <c r="SMO91" s="109"/>
      <c r="SMP91" s="109"/>
      <c r="SMQ91" s="463"/>
      <c r="SMR91" s="463"/>
      <c r="SMS91" s="190" t="s">
        <v>220</v>
      </c>
      <c r="SMT91" s="190"/>
      <c r="SMU91" s="3"/>
      <c r="SMV91" s="3"/>
      <c r="SMW91" s="3"/>
      <c r="SMX91" s="3"/>
      <c r="SMY91" s="3"/>
      <c r="SMZ91" s="5"/>
      <c r="SNA91" s="1"/>
      <c r="SNB91" s="85"/>
      <c r="SNC91" s="85"/>
      <c r="SND91" s="109"/>
      <c r="SNE91" s="109"/>
      <c r="SNF91" s="109"/>
      <c r="SNG91" s="463"/>
      <c r="SNH91" s="463"/>
      <c r="SNI91" s="190" t="s">
        <v>220</v>
      </c>
      <c r="SNJ91" s="190"/>
      <c r="SNK91" s="3"/>
      <c r="SNL91" s="3"/>
      <c r="SNM91" s="3"/>
      <c r="SNN91" s="3"/>
      <c r="SNO91" s="3"/>
      <c r="SNP91" s="5"/>
      <c r="SNQ91" s="1"/>
      <c r="SNR91" s="85"/>
      <c r="SNS91" s="85"/>
      <c r="SNT91" s="109"/>
      <c r="SNU91" s="109"/>
      <c r="SNV91" s="109"/>
      <c r="SNW91" s="463"/>
      <c r="SNX91" s="463"/>
      <c r="SNY91" s="190" t="s">
        <v>220</v>
      </c>
      <c r="SNZ91" s="190"/>
      <c r="SOA91" s="3"/>
      <c r="SOB91" s="3"/>
      <c r="SOC91" s="3"/>
      <c r="SOD91" s="3"/>
      <c r="SOE91" s="3"/>
      <c r="SOF91" s="5"/>
      <c r="SOG91" s="1"/>
      <c r="SOH91" s="85"/>
      <c r="SOI91" s="85"/>
      <c r="SOJ91" s="109"/>
      <c r="SOK91" s="109"/>
      <c r="SOL91" s="109"/>
      <c r="SOM91" s="463"/>
      <c r="SON91" s="463"/>
      <c r="SOO91" s="190" t="s">
        <v>220</v>
      </c>
      <c r="SOP91" s="190"/>
      <c r="SOQ91" s="3"/>
      <c r="SOR91" s="3"/>
      <c r="SOS91" s="3"/>
      <c r="SOT91" s="3"/>
      <c r="SOU91" s="3"/>
      <c r="SOV91" s="5"/>
      <c r="SOW91" s="1"/>
      <c r="SOX91" s="85"/>
      <c r="SOY91" s="85"/>
      <c r="SOZ91" s="109"/>
      <c r="SPA91" s="109"/>
      <c r="SPB91" s="109"/>
      <c r="SPC91" s="463"/>
      <c r="SPD91" s="463"/>
      <c r="SPE91" s="190" t="s">
        <v>220</v>
      </c>
      <c r="SPF91" s="190"/>
      <c r="SPG91" s="3"/>
      <c r="SPH91" s="3"/>
      <c r="SPI91" s="3"/>
      <c r="SPJ91" s="3"/>
      <c r="SPK91" s="3"/>
      <c r="SPL91" s="5"/>
      <c r="SPM91" s="1"/>
      <c r="SPN91" s="85"/>
      <c r="SPO91" s="85"/>
      <c r="SPP91" s="109"/>
      <c r="SPQ91" s="109"/>
      <c r="SPR91" s="109"/>
      <c r="SPS91" s="463"/>
      <c r="SPT91" s="463"/>
      <c r="SPU91" s="190" t="s">
        <v>220</v>
      </c>
      <c r="SPV91" s="190"/>
      <c r="SPW91" s="3"/>
      <c r="SPX91" s="3"/>
      <c r="SPY91" s="3"/>
      <c r="SPZ91" s="3"/>
      <c r="SQA91" s="3"/>
      <c r="SQB91" s="5"/>
      <c r="SQC91" s="1"/>
      <c r="SQD91" s="85"/>
      <c r="SQE91" s="85"/>
      <c r="SQF91" s="109"/>
      <c r="SQG91" s="109"/>
      <c r="SQH91" s="109"/>
      <c r="SQI91" s="463"/>
      <c r="SQJ91" s="463"/>
      <c r="SQK91" s="190" t="s">
        <v>220</v>
      </c>
      <c r="SQL91" s="190"/>
      <c r="SQM91" s="3"/>
      <c r="SQN91" s="3"/>
      <c r="SQO91" s="3"/>
      <c r="SQP91" s="3"/>
      <c r="SQQ91" s="3"/>
      <c r="SQR91" s="5"/>
      <c r="SQS91" s="1"/>
      <c r="SQT91" s="85"/>
      <c r="SQU91" s="85"/>
      <c r="SQV91" s="109"/>
      <c r="SQW91" s="109"/>
      <c r="SQX91" s="109"/>
      <c r="SQY91" s="463"/>
      <c r="SQZ91" s="463"/>
      <c r="SRA91" s="190" t="s">
        <v>220</v>
      </c>
      <c r="SRB91" s="190"/>
      <c r="SRC91" s="3"/>
      <c r="SRD91" s="3"/>
      <c r="SRE91" s="3"/>
      <c r="SRF91" s="3"/>
      <c r="SRG91" s="3"/>
      <c r="SRH91" s="5"/>
      <c r="SRI91" s="1"/>
      <c r="SRJ91" s="85"/>
      <c r="SRK91" s="85"/>
      <c r="SRL91" s="109"/>
      <c r="SRM91" s="109"/>
      <c r="SRN91" s="109"/>
      <c r="SRO91" s="463"/>
      <c r="SRP91" s="463"/>
      <c r="SRQ91" s="190" t="s">
        <v>220</v>
      </c>
      <c r="SRR91" s="190"/>
      <c r="SRS91" s="3"/>
      <c r="SRT91" s="3"/>
      <c r="SRU91" s="3"/>
      <c r="SRV91" s="3"/>
      <c r="SRW91" s="3"/>
      <c r="SRX91" s="5"/>
      <c r="SRY91" s="1"/>
      <c r="SRZ91" s="85"/>
      <c r="SSA91" s="85"/>
      <c r="SSB91" s="109"/>
      <c r="SSC91" s="109"/>
      <c r="SSD91" s="109"/>
      <c r="SSE91" s="463"/>
      <c r="SSF91" s="463"/>
      <c r="SSG91" s="190" t="s">
        <v>220</v>
      </c>
      <c r="SSH91" s="190"/>
      <c r="SSI91" s="3"/>
      <c r="SSJ91" s="3"/>
      <c r="SSK91" s="3"/>
      <c r="SSL91" s="3"/>
      <c r="SSM91" s="3"/>
      <c r="SSN91" s="5"/>
      <c r="SSO91" s="1"/>
      <c r="SSP91" s="85"/>
      <c r="SSQ91" s="85"/>
      <c r="SSR91" s="109"/>
      <c r="SSS91" s="109"/>
      <c r="SST91" s="109"/>
      <c r="SSU91" s="463"/>
      <c r="SSV91" s="463"/>
      <c r="SSW91" s="190" t="s">
        <v>220</v>
      </c>
      <c r="SSX91" s="190"/>
      <c r="SSY91" s="3"/>
      <c r="SSZ91" s="3"/>
      <c r="STA91" s="3"/>
      <c r="STB91" s="3"/>
      <c r="STC91" s="3"/>
      <c r="STD91" s="5"/>
      <c r="STE91" s="1"/>
      <c r="STF91" s="85"/>
      <c r="STG91" s="85"/>
      <c r="STH91" s="109"/>
      <c r="STI91" s="109"/>
      <c r="STJ91" s="109"/>
      <c r="STK91" s="463"/>
      <c r="STL91" s="463"/>
      <c r="STM91" s="190" t="s">
        <v>220</v>
      </c>
      <c r="STN91" s="190"/>
      <c r="STO91" s="3"/>
      <c r="STP91" s="3"/>
      <c r="STQ91" s="3"/>
      <c r="STR91" s="3"/>
      <c r="STS91" s="3"/>
      <c r="STT91" s="5"/>
      <c r="STU91" s="1"/>
      <c r="STV91" s="85"/>
      <c r="STW91" s="85"/>
      <c r="STX91" s="109"/>
      <c r="STY91" s="109"/>
      <c r="STZ91" s="109"/>
      <c r="SUA91" s="463"/>
      <c r="SUB91" s="463"/>
      <c r="SUC91" s="190" t="s">
        <v>220</v>
      </c>
      <c r="SUD91" s="190"/>
      <c r="SUE91" s="3"/>
      <c r="SUF91" s="3"/>
      <c r="SUG91" s="3"/>
      <c r="SUH91" s="3"/>
      <c r="SUI91" s="3"/>
      <c r="SUJ91" s="5"/>
      <c r="SUK91" s="1"/>
      <c r="SUL91" s="85"/>
      <c r="SUM91" s="85"/>
      <c r="SUN91" s="109"/>
      <c r="SUO91" s="109"/>
      <c r="SUP91" s="109"/>
      <c r="SUQ91" s="463"/>
      <c r="SUR91" s="463"/>
      <c r="SUS91" s="190" t="s">
        <v>220</v>
      </c>
      <c r="SUT91" s="190"/>
      <c r="SUU91" s="3"/>
      <c r="SUV91" s="3"/>
      <c r="SUW91" s="3"/>
      <c r="SUX91" s="3"/>
      <c r="SUY91" s="3"/>
      <c r="SUZ91" s="5"/>
      <c r="SVA91" s="1"/>
      <c r="SVB91" s="85"/>
      <c r="SVC91" s="85"/>
      <c r="SVD91" s="109"/>
      <c r="SVE91" s="109"/>
      <c r="SVF91" s="109"/>
      <c r="SVG91" s="463"/>
      <c r="SVH91" s="463"/>
      <c r="SVI91" s="190" t="s">
        <v>220</v>
      </c>
      <c r="SVJ91" s="190"/>
      <c r="SVK91" s="3"/>
      <c r="SVL91" s="3"/>
      <c r="SVM91" s="3"/>
      <c r="SVN91" s="3"/>
      <c r="SVO91" s="3"/>
      <c r="SVP91" s="5"/>
      <c r="SVQ91" s="1"/>
      <c r="SVR91" s="85"/>
      <c r="SVS91" s="85"/>
      <c r="SVT91" s="109"/>
      <c r="SVU91" s="109"/>
      <c r="SVV91" s="109"/>
      <c r="SVW91" s="463"/>
      <c r="SVX91" s="463"/>
      <c r="SVY91" s="190" t="s">
        <v>220</v>
      </c>
      <c r="SVZ91" s="190"/>
      <c r="SWA91" s="3"/>
      <c r="SWB91" s="3"/>
      <c r="SWC91" s="3"/>
      <c r="SWD91" s="3"/>
      <c r="SWE91" s="3"/>
      <c r="SWF91" s="5"/>
      <c r="SWG91" s="1"/>
      <c r="SWH91" s="85"/>
      <c r="SWI91" s="85"/>
      <c r="SWJ91" s="109"/>
      <c r="SWK91" s="109"/>
      <c r="SWL91" s="109"/>
      <c r="SWM91" s="463"/>
      <c r="SWN91" s="463"/>
      <c r="SWO91" s="190" t="s">
        <v>220</v>
      </c>
      <c r="SWP91" s="190"/>
      <c r="SWQ91" s="3"/>
      <c r="SWR91" s="3"/>
      <c r="SWS91" s="3"/>
      <c r="SWT91" s="3"/>
      <c r="SWU91" s="3"/>
      <c r="SWV91" s="5"/>
      <c r="SWW91" s="1"/>
      <c r="SWX91" s="85"/>
      <c r="SWY91" s="85"/>
      <c r="SWZ91" s="109"/>
      <c r="SXA91" s="109"/>
      <c r="SXB91" s="109"/>
      <c r="SXC91" s="463"/>
      <c r="SXD91" s="463"/>
      <c r="SXE91" s="190" t="s">
        <v>220</v>
      </c>
      <c r="SXF91" s="190"/>
      <c r="SXG91" s="3"/>
      <c r="SXH91" s="3"/>
      <c r="SXI91" s="3"/>
      <c r="SXJ91" s="3"/>
      <c r="SXK91" s="3"/>
      <c r="SXL91" s="5"/>
      <c r="SXM91" s="1"/>
      <c r="SXN91" s="85"/>
      <c r="SXO91" s="85"/>
      <c r="SXP91" s="109"/>
      <c r="SXQ91" s="109"/>
      <c r="SXR91" s="109"/>
      <c r="SXS91" s="463"/>
      <c r="SXT91" s="463"/>
      <c r="SXU91" s="190" t="s">
        <v>220</v>
      </c>
      <c r="SXV91" s="190"/>
      <c r="SXW91" s="3"/>
      <c r="SXX91" s="3"/>
      <c r="SXY91" s="3"/>
      <c r="SXZ91" s="3"/>
      <c r="SYA91" s="3"/>
      <c r="SYB91" s="5"/>
      <c r="SYC91" s="1"/>
      <c r="SYD91" s="85"/>
      <c r="SYE91" s="85"/>
      <c r="SYF91" s="109"/>
      <c r="SYG91" s="109"/>
      <c r="SYH91" s="109"/>
      <c r="SYI91" s="463"/>
      <c r="SYJ91" s="463"/>
      <c r="SYK91" s="190" t="s">
        <v>220</v>
      </c>
      <c r="SYL91" s="190"/>
      <c r="SYM91" s="3"/>
      <c r="SYN91" s="3"/>
      <c r="SYO91" s="3"/>
      <c r="SYP91" s="3"/>
      <c r="SYQ91" s="3"/>
      <c r="SYR91" s="5"/>
      <c r="SYS91" s="1"/>
      <c r="SYT91" s="85"/>
      <c r="SYU91" s="85"/>
      <c r="SYV91" s="109"/>
      <c r="SYW91" s="109"/>
      <c r="SYX91" s="109"/>
      <c r="SYY91" s="463"/>
      <c r="SYZ91" s="463"/>
      <c r="SZA91" s="190" t="s">
        <v>220</v>
      </c>
      <c r="SZB91" s="190"/>
      <c r="SZC91" s="3"/>
      <c r="SZD91" s="3"/>
      <c r="SZE91" s="3"/>
      <c r="SZF91" s="3"/>
      <c r="SZG91" s="3"/>
      <c r="SZH91" s="5"/>
      <c r="SZI91" s="1"/>
      <c r="SZJ91" s="85"/>
      <c r="SZK91" s="85"/>
      <c r="SZL91" s="109"/>
      <c r="SZM91" s="109"/>
      <c r="SZN91" s="109"/>
      <c r="SZO91" s="463"/>
      <c r="SZP91" s="463"/>
      <c r="SZQ91" s="190" t="s">
        <v>220</v>
      </c>
      <c r="SZR91" s="190"/>
      <c r="SZS91" s="3"/>
      <c r="SZT91" s="3"/>
      <c r="SZU91" s="3"/>
      <c r="SZV91" s="3"/>
      <c r="SZW91" s="3"/>
      <c r="SZX91" s="5"/>
      <c r="SZY91" s="1"/>
      <c r="SZZ91" s="85"/>
      <c r="TAA91" s="85"/>
      <c r="TAB91" s="109"/>
      <c r="TAC91" s="109"/>
      <c r="TAD91" s="109"/>
      <c r="TAE91" s="463"/>
      <c r="TAF91" s="463"/>
      <c r="TAG91" s="190" t="s">
        <v>220</v>
      </c>
      <c r="TAH91" s="190"/>
      <c r="TAI91" s="3"/>
      <c r="TAJ91" s="3"/>
      <c r="TAK91" s="3"/>
      <c r="TAL91" s="3"/>
      <c r="TAM91" s="3"/>
      <c r="TAN91" s="5"/>
      <c r="TAO91" s="1"/>
      <c r="TAP91" s="85"/>
      <c r="TAQ91" s="85"/>
      <c r="TAR91" s="109"/>
      <c r="TAS91" s="109"/>
      <c r="TAT91" s="109"/>
      <c r="TAU91" s="463"/>
      <c r="TAV91" s="463"/>
      <c r="TAW91" s="190" t="s">
        <v>220</v>
      </c>
      <c r="TAX91" s="190"/>
      <c r="TAY91" s="3"/>
      <c r="TAZ91" s="3"/>
      <c r="TBA91" s="3"/>
      <c r="TBB91" s="3"/>
      <c r="TBC91" s="3"/>
      <c r="TBD91" s="5"/>
      <c r="TBE91" s="1"/>
      <c r="TBF91" s="85"/>
      <c r="TBG91" s="85"/>
      <c r="TBH91" s="109"/>
      <c r="TBI91" s="109"/>
      <c r="TBJ91" s="109"/>
      <c r="TBK91" s="463"/>
      <c r="TBL91" s="463"/>
      <c r="TBM91" s="190" t="s">
        <v>220</v>
      </c>
      <c r="TBN91" s="190"/>
      <c r="TBO91" s="3"/>
      <c r="TBP91" s="3"/>
      <c r="TBQ91" s="3"/>
      <c r="TBR91" s="3"/>
      <c r="TBS91" s="3"/>
      <c r="TBT91" s="5"/>
      <c r="TBU91" s="1"/>
      <c r="TBV91" s="85"/>
      <c r="TBW91" s="85"/>
      <c r="TBX91" s="109"/>
      <c r="TBY91" s="109"/>
      <c r="TBZ91" s="109"/>
      <c r="TCA91" s="463"/>
      <c r="TCB91" s="463"/>
      <c r="TCC91" s="190" t="s">
        <v>220</v>
      </c>
      <c r="TCD91" s="190"/>
      <c r="TCE91" s="3"/>
      <c r="TCF91" s="3"/>
      <c r="TCG91" s="3"/>
      <c r="TCH91" s="3"/>
      <c r="TCI91" s="3"/>
      <c r="TCJ91" s="5"/>
      <c r="TCK91" s="1"/>
      <c r="TCL91" s="85"/>
      <c r="TCM91" s="85"/>
      <c r="TCN91" s="109"/>
      <c r="TCO91" s="109"/>
      <c r="TCP91" s="109"/>
      <c r="TCQ91" s="463"/>
      <c r="TCR91" s="463"/>
      <c r="TCS91" s="190" t="s">
        <v>220</v>
      </c>
      <c r="TCT91" s="190"/>
      <c r="TCU91" s="3"/>
      <c r="TCV91" s="3"/>
      <c r="TCW91" s="3"/>
      <c r="TCX91" s="3"/>
      <c r="TCY91" s="3"/>
      <c r="TCZ91" s="5"/>
      <c r="TDA91" s="1"/>
      <c r="TDB91" s="85"/>
      <c r="TDC91" s="85"/>
      <c r="TDD91" s="109"/>
      <c r="TDE91" s="109"/>
      <c r="TDF91" s="109"/>
      <c r="TDG91" s="463"/>
      <c r="TDH91" s="463"/>
      <c r="TDI91" s="190" t="s">
        <v>220</v>
      </c>
      <c r="TDJ91" s="190"/>
      <c r="TDK91" s="3"/>
      <c r="TDL91" s="3"/>
      <c r="TDM91" s="3"/>
      <c r="TDN91" s="3"/>
      <c r="TDO91" s="3"/>
      <c r="TDP91" s="5"/>
      <c r="TDQ91" s="1"/>
      <c r="TDR91" s="85"/>
      <c r="TDS91" s="85"/>
      <c r="TDT91" s="109"/>
      <c r="TDU91" s="109"/>
      <c r="TDV91" s="109"/>
      <c r="TDW91" s="463"/>
      <c r="TDX91" s="463"/>
      <c r="TDY91" s="190" t="s">
        <v>220</v>
      </c>
      <c r="TDZ91" s="190"/>
      <c r="TEA91" s="3"/>
      <c r="TEB91" s="3"/>
      <c r="TEC91" s="3"/>
      <c r="TED91" s="3"/>
      <c r="TEE91" s="3"/>
      <c r="TEF91" s="5"/>
      <c r="TEG91" s="1"/>
      <c r="TEH91" s="85"/>
      <c r="TEI91" s="85"/>
      <c r="TEJ91" s="109"/>
      <c r="TEK91" s="109"/>
      <c r="TEL91" s="109"/>
      <c r="TEM91" s="463"/>
      <c r="TEN91" s="463"/>
      <c r="TEO91" s="190" t="s">
        <v>220</v>
      </c>
      <c r="TEP91" s="190"/>
      <c r="TEQ91" s="3"/>
      <c r="TER91" s="3"/>
      <c r="TES91" s="3"/>
      <c r="TET91" s="3"/>
      <c r="TEU91" s="3"/>
      <c r="TEV91" s="5"/>
      <c r="TEW91" s="1"/>
      <c r="TEX91" s="85"/>
      <c r="TEY91" s="85"/>
      <c r="TEZ91" s="109"/>
      <c r="TFA91" s="109"/>
      <c r="TFB91" s="109"/>
      <c r="TFC91" s="463"/>
      <c r="TFD91" s="463"/>
      <c r="TFE91" s="190" t="s">
        <v>220</v>
      </c>
      <c r="TFF91" s="190"/>
      <c r="TFG91" s="3"/>
      <c r="TFH91" s="3"/>
      <c r="TFI91" s="3"/>
      <c r="TFJ91" s="3"/>
      <c r="TFK91" s="3"/>
      <c r="TFL91" s="5"/>
      <c r="TFM91" s="1"/>
      <c r="TFN91" s="85"/>
      <c r="TFO91" s="85"/>
      <c r="TFP91" s="109"/>
      <c r="TFQ91" s="109"/>
      <c r="TFR91" s="109"/>
      <c r="TFS91" s="463"/>
      <c r="TFT91" s="463"/>
      <c r="TFU91" s="190" t="s">
        <v>220</v>
      </c>
      <c r="TFV91" s="190"/>
      <c r="TFW91" s="3"/>
      <c r="TFX91" s="3"/>
      <c r="TFY91" s="3"/>
      <c r="TFZ91" s="3"/>
      <c r="TGA91" s="3"/>
      <c r="TGB91" s="5"/>
      <c r="TGC91" s="1"/>
      <c r="TGD91" s="85"/>
      <c r="TGE91" s="85"/>
      <c r="TGF91" s="109"/>
      <c r="TGG91" s="109"/>
      <c r="TGH91" s="109"/>
      <c r="TGI91" s="463"/>
      <c r="TGJ91" s="463"/>
      <c r="TGK91" s="190" t="s">
        <v>220</v>
      </c>
      <c r="TGL91" s="190"/>
      <c r="TGM91" s="3"/>
      <c r="TGN91" s="3"/>
      <c r="TGO91" s="3"/>
      <c r="TGP91" s="3"/>
      <c r="TGQ91" s="3"/>
      <c r="TGR91" s="5"/>
      <c r="TGS91" s="1"/>
      <c r="TGT91" s="85"/>
      <c r="TGU91" s="85"/>
      <c r="TGV91" s="109"/>
      <c r="TGW91" s="109"/>
      <c r="TGX91" s="109"/>
      <c r="TGY91" s="463"/>
      <c r="TGZ91" s="463"/>
      <c r="THA91" s="190" t="s">
        <v>220</v>
      </c>
      <c r="THB91" s="190"/>
      <c r="THC91" s="3"/>
      <c r="THD91" s="3"/>
      <c r="THE91" s="3"/>
      <c r="THF91" s="3"/>
      <c r="THG91" s="3"/>
      <c r="THH91" s="5"/>
      <c r="THI91" s="1"/>
      <c r="THJ91" s="85"/>
      <c r="THK91" s="85"/>
      <c r="THL91" s="109"/>
      <c r="THM91" s="109"/>
      <c r="THN91" s="109"/>
      <c r="THO91" s="463"/>
      <c r="THP91" s="463"/>
      <c r="THQ91" s="190" t="s">
        <v>220</v>
      </c>
      <c r="THR91" s="190"/>
      <c r="THS91" s="3"/>
      <c r="THT91" s="3"/>
      <c r="THU91" s="3"/>
      <c r="THV91" s="3"/>
      <c r="THW91" s="3"/>
      <c r="THX91" s="5"/>
      <c r="THY91" s="1"/>
      <c r="THZ91" s="85"/>
      <c r="TIA91" s="85"/>
      <c r="TIB91" s="109"/>
      <c r="TIC91" s="109"/>
      <c r="TID91" s="109"/>
      <c r="TIE91" s="463"/>
      <c r="TIF91" s="463"/>
      <c r="TIG91" s="190" t="s">
        <v>220</v>
      </c>
      <c r="TIH91" s="190"/>
      <c r="TII91" s="3"/>
      <c r="TIJ91" s="3"/>
      <c r="TIK91" s="3"/>
      <c r="TIL91" s="3"/>
      <c r="TIM91" s="3"/>
      <c r="TIN91" s="5"/>
      <c r="TIO91" s="1"/>
      <c r="TIP91" s="85"/>
      <c r="TIQ91" s="85"/>
      <c r="TIR91" s="109"/>
      <c r="TIS91" s="109"/>
      <c r="TIT91" s="109"/>
      <c r="TIU91" s="463"/>
      <c r="TIV91" s="463"/>
      <c r="TIW91" s="190" t="s">
        <v>220</v>
      </c>
      <c r="TIX91" s="190"/>
      <c r="TIY91" s="3"/>
      <c r="TIZ91" s="3"/>
      <c r="TJA91" s="3"/>
      <c r="TJB91" s="3"/>
      <c r="TJC91" s="3"/>
      <c r="TJD91" s="5"/>
      <c r="TJE91" s="1"/>
      <c r="TJF91" s="85"/>
      <c r="TJG91" s="85"/>
      <c r="TJH91" s="109"/>
      <c r="TJI91" s="109"/>
      <c r="TJJ91" s="109"/>
      <c r="TJK91" s="463"/>
      <c r="TJL91" s="463"/>
      <c r="TJM91" s="190" t="s">
        <v>220</v>
      </c>
      <c r="TJN91" s="190"/>
      <c r="TJO91" s="3"/>
      <c r="TJP91" s="3"/>
      <c r="TJQ91" s="3"/>
      <c r="TJR91" s="3"/>
      <c r="TJS91" s="3"/>
      <c r="TJT91" s="5"/>
      <c r="TJU91" s="1"/>
      <c r="TJV91" s="85"/>
      <c r="TJW91" s="85"/>
      <c r="TJX91" s="109"/>
      <c r="TJY91" s="109"/>
      <c r="TJZ91" s="109"/>
      <c r="TKA91" s="463"/>
      <c r="TKB91" s="463"/>
      <c r="TKC91" s="190" t="s">
        <v>220</v>
      </c>
      <c r="TKD91" s="190"/>
      <c r="TKE91" s="3"/>
      <c r="TKF91" s="3"/>
      <c r="TKG91" s="3"/>
      <c r="TKH91" s="3"/>
      <c r="TKI91" s="3"/>
      <c r="TKJ91" s="5"/>
      <c r="TKK91" s="1"/>
      <c r="TKL91" s="85"/>
      <c r="TKM91" s="85"/>
      <c r="TKN91" s="109"/>
      <c r="TKO91" s="109"/>
      <c r="TKP91" s="109"/>
      <c r="TKQ91" s="463"/>
      <c r="TKR91" s="463"/>
      <c r="TKS91" s="190" t="s">
        <v>220</v>
      </c>
      <c r="TKT91" s="190"/>
      <c r="TKU91" s="3"/>
      <c r="TKV91" s="3"/>
      <c r="TKW91" s="3"/>
      <c r="TKX91" s="3"/>
      <c r="TKY91" s="3"/>
      <c r="TKZ91" s="5"/>
      <c r="TLA91" s="1"/>
      <c r="TLB91" s="85"/>
      <c r="TLC91" s="85"/>
      <c r="TLD91" s="109"/>
      <c r="TLE91" s="109"/>
      <c r="TLF91" s="109"/>
      <c r="TLG91" s="463"/>
      <c r="TLH91" s="463"/>
      <c r="TLI91" s="190" t="s">
        <v>220</v>
      </c>
      <c r="TLJ91" s="190"/>
      <c r="TLK91" s="3"/>
      <c r="TLL91" s="3"/>
      <c r="TLM91" s="3"/>
      <c r="TLN91" s="3"/>
      <c r="TLO91" s="3"/>
      <c r="TLP91" s="5"/>
      <c r="TLQ91" s="1"/>
      <c r="TLR91" s="85"/>
      <c r="TLS91" s="85"/>
      <c r="TLT91" s="109"/>
      <c r="TLU91" s="109"/>
      <c r="TLV91" s="109"/>
      <c r="TLW91" s="463"/>
      <c r="TLX91" s="463"/>
      <c r="TLY91" s="190" t="s">
        <v>220</v>
      </c>
      <c r="TLZ91" s="190"/>
      <c r="TMA91" s="3"/>
      <c r="TMB91" s="3"/>
      <c r="TMC91" s="3"/>
      <c r="TMD91" s="3"/>
      <c r="TME91" s="3"/>
      <c r="TMF91" s="5"/>
      <c r="TMG91" s="1"/>
      <c r="TMH91" s="85"/>
      <c r="TMI91" s="85"/>
      <c r="TMJ91" s="109"/>
      <c r="TMK91" s="109"/>
      <c r="TML91" s="109"/>
      <c r="TMM91" s="463"/>
      <c r="TMN91" s="463"/>
      <c r="TMO91" s="190" t="s">
        <v>220</v>
      </c>
      <c r="TMP91" s="190"/>
      <c r="TMQ91" s="3"/>
      <c r="TMR91" s="3"/>
      <c r="TMS91" s="3"/>
      <c r="TMT91" s="3"/>
      <c r="TMU91" s="3"/>
      <c r="TMV91" s="5"/>
      <c r="TMW91" s="1"/>
      <c r="TMX91" s="85"/>
      <c r="TMY91" s="85"/>
      <c r="TMZ91" s="109"/>
      <c r="TNA91" s="109"/>
      <c r="TNB91" s="109"/>
      <c r="TNC91" s="463"/>
      <c r="TND91" s="463"/>
      <c r="TNE91" s="190" t="s">
        <v>220</v>
      </c>
      <c r="TNF91" s="190"/>
      <c r="TNG91" s="3"/>
      <c r="TNH91" s="3"/>
      <c r="TNI91" s="3"/>
      <c r="TNJ91" s="3"/>
      <c r="TNK91" s="3"/>
      <c r="TNL91" s="5"/>
      <c r="TNM91" s="1"/>
      <c r="TNN91" s="85"/>
      <c r="TNO91" s="85"/>
      <c r="TNP91" s="109"/>
      <c r="TNQ91" s="109"/>
      <c r="TNR91" s="109"/>
      <c r="TNS91" s="463"/>
      <c r="TNT91" s="463"/>
      <c r="TNU91" s="190" t="s">
        <v>220</v>
      </c>
      <c r="TNV91" s="190"/>
      <c r="TNW91" s="3"/>
      <c r="TNX91" s="3"/>
      <c r="TNY91" s="3"/>
      <c r="TNZ91" s="3"/>
      <c r="TOA91" s="3"/>
      <c r="TOB91" s="5"/>
      <c r="TOC91" s="1"/>
      <c r="TOD91" s="85"/>
      <c r="TOE91" s="85"/>
      <c r="TOF91" s="109"/>
      <c r="TOG91" s="109"/>
      <c r="TOH91" s="109"/>
      <c r="TOI91" s="463"/>
      <c r="TOJ91" s="463"/>
      <c r="TOK91" s="190" t="s">
        <v>220</v>
      </c>
      <c r="TOL91" s="190"/>
      <c r="TOM91" s="3"/>
      <c r="TON91" s="3"/>
      <c r="TOO91" s="3"/>
      <c r="TOP91" s="3"/>
      <c r="TOQ91" s="3"/>
      <c r="TOR91" s="5"/>
      <c r="TOS91" s="1"/>
      <c r="TOT91" s="85"/>
      <c r="TOU91" s="85"/>
      <c r="TOV91" s="109"/>
      <c r="TOW91" s="109"/>
      <c r="TOX91" s="109"/>
      <c r="TOY91" s="463"/>
      <c r="TOZ91" s="463"/>
      <c r="TPA91" s="190" t="s">
        <v>220</v>
      </c>
      <c r="TPB91" s="190"/>
      <c r="TPC91" s="3"/>
      <c r="TPD91" s="3"/>
      <c r="TPE91" s="3"/>
      <c r="TPF91" s="3"/>
      <c r="TPG91" s="3"/>
      <c r="TPH91" s="5"/>
      <c r="TPI91" s="1"/>
      <c r="TPJ91" s="85"/>
      <c r="TPK91" s="85"/>
      <c r="TPL91" s="109"/>
      <c r="TPM91" s="109"/>
      <c r="TPN91" s="109"/>
      <c r="TPO91" s="463"/>
      <c r="TPP91" s="463"/>
      <c r="TPQ91" s="190" t="s">
        <v>220</v>
      </c>
      <c r="TPR91" s="190"/>
      <c r="TPS91" s="3"/>
      <c r="TPT91" s="3"/>
      <c r="TPU91" s="3"/>
      <c r="TPV91" s="3"/>
      <c r="TPW91" s="3"/>
      <c r="TPX91" s="5"/>
      <c r="TPY91" s="1"/>
      <c r="TPZ91" s="85"/>
      <c r="TQA91" s="85"/>
      <c r="TQB91" s="109"/>
      <c r="TQC91" s="109"/>
      <c r="TQD91" s="109"/>
      <c r="TQE91" s="463"/>
      <c r="TQF91" s="463"/>
      <c r="TQG91" s="190" t="s">
        <v>220</v>
      </c>
      <c r="TQH91" s="190"/>
      <c r="TQI91" s="3"/>
      <c r="TQJ91" s="3"/>
      <c r="TQK91" s="3"/>
      <c r="TQL91" s="3"/>
      <c r="TQM91" s="3"/>
      <c r="TQN91" s="5"/>
      <c r="TQO91" s="1"/>
      <c r="TQP91" s="85"/>
      <c r="TQQ91" s="85"/>
      <c r="TQR91" s="109"/>
      <c r="TQS91" s="109"/>
      <c r="TQT91" s="109"/>
      <c r="TQU91" s="463"/>
      <c r="TQV91" s="463"/>
      <c r="TQW91" s="190" t="s">
        <v>220</v>
      </c>
      <c r="TQX91" s="190"/>
      <c r="TQY91" s="3"/>
      <c r="TQZ91" s="3"/>
      <c r="TRA91" s="3"/>
      <c r="TRB91" s="3"/>
      <c r="TRC91" s="3"/>
      <c r="TRD91" s="5"/>
      <c r="TRE91" s="1"/>
      <c r="TRF91" s="85"/>
      <c r="TRG91" s="85"/>
      <c r="TRH91" s="109"/>
      <c r="TRI91" s="109"/>
      <c r="TRJ91" s="109"/>
      <c r="TRK91" s="463"/>
      <c r="TRL91" s="463"/>
      <c r="TRM91" s="190" t="s">
        <v>220</v>
      </c>
      <c r="TRN91" s="190"/>
      <c r="TRO91" s="3"/>
      <c r="TRP91" s="3"/>
      <c r="TRQ91" s="3"/>
      <c r="TRR91" s="3"/>
      <c r="TRS91" s="3"/>
      <c r="TRT91" s="5"/>
      <c r="TRU91" s="1"/>
      <c r="TRV91" s="85"/>
      <c r="TRW91" s="85"/>
      <c r="TRX91" s="109"/>
      <c r="TRY91" s="109"/>
      <c r="TRZ91" s="109"/>
      <c r="TSA91" s="463"/>
      <c r="TSB91" s="463"/>
      <c r="TSC91" s="190" t="s">
        <v>220</v>
      </c>
      <c r="TSD91" s="190"/>
      <c r="TSE91" s="3"/>
      <c r="TSF91" s="3"/>
      <c r="TSG91" s="3"/>
      <c r="TSH91" s="3"/>
      <c r="TSI91" s="3"/>
      <c r="TSJ91" s="5"/>
      <c r="TSK91" s="1"/>
      <c r="TSL91" s="85"/>
      <c r="TSM91" s="85"/>
      <c r="TSN91" s="109"/>
      <c r="TSO91" s="109"/>
      <c r="TSP91" s="109"/>
      <c r="TSQ91" s="463"/>
      <c r="TSR91" s="463"/>
      <c r="TSS91" s="190" t="s">
        <v>220</v>
      </c>
      <c r="TST91" s="190"/>
      <c r="TSU91" s="3"/>
      <c r="TSV91" s="3"/>
      <c r="TSW91" s="3"/>
      <c r="TSX91" s="3"/>
      <c r="TSY91" s="3"/>
      <c r="TSZ91" s="5"/>
      <c r="TTA91" s="1"/>
      <c r="TTB91" s="85"/>
      <c r="TTC91" s="85"/>
      <c r="TTD91" s="109"/>
      <c r="TTE91" s="109"/>
      <c r="TTF91" s="109"/>
      <c r="TTG91" s="463"/>
      <c r="TTH91" s="463"/>
      <c r="TTI91" s="190" t="s">
        <v>220</v>
      </c>
      <c r="TTJ91" s="190"/>
      <c r="TTK91" s="3"/>
      <c r="TTL91" s="3"/>
      <c r="TTM91" s="3"/>
      <c r="TTN91" s="3"/>
      <c r="TTO91" s="3"/>
      <c r="TTP91" s="5"/>
      <c r="TTQ91" s="1"/>
      <c r="TTR91" s="85"/>
      <c r="TTS91" s="85"/>
      <c r="TTT91" s="109"/>
      <c r="TTU91" s="109"/>
      <c r="TTV91" s="109"/>
      <c r="TTW91" s="463"/>
      <c r="TTX91" s="463"/>
      <c r="TTY91" s="190" t="s">
        <v>220</v>
      </c>
      <c r="TTZ91" s="190"/>
      <c r="TUA91" s="3"/>
      <c r="TUB91" s="3"/>
      <c r="TUC91" s="3"/>
      <c r="TUD91" s="3"/>
      <c r="TUE91" s="3"/>
      <c r="TUF91" s="5"/>
      <c r="TUG91" s="1"/>
      <c r="TUH91" s="85"/>
      <c r="TUI91" s="85"/>
      <c r="TUJ91" s="109"/>
      <c r="TUK91" s="109"/>
      <c r="TUL91" s="109"/>
      <c r="TUM91" s="463"/>
      <c r="TUN91" s="463"/>
      <c r="TUO91" s="190" t="s">
        <v>220</v>
      </c>
      <c r="TUP91" s="190"/>
      <c r="TUQ91" s="3"/>
      <c r="TUR91" s="3"/>
      <c r="TUS91" s="3"/>
      <c r="TUT91" s="3"/>
      <c r="TUU91" s="3"/>
      <c r="TUV91" s="5"/>
      <c r="TUW91" s="1"/>
      <c r="TUX91" s="85"/>
      <c r="TUY91" s="85"/>
      <c r="TUZ91" s="109"/>
      <c r="TVA91" s="109"/>
      <c r="TVB91" s="109"/>
      <c r="TVC91" s="463"/>
      <c r="TVD91" s="463"/>
      <c r="TVE91" s="190" t="s">
        <v>220</v>
      </c>
      <c r="TVF91" s="190"/>
      <c r="TVG91" s="3"/>
      <c r="TVH91" s="3"/>
      <c r="TVI91" s="3"/>
      <c r="TVJ91" s="3"/>
      <c r="TVK91" s="3"/>
      <c r="TVL91" s="5"/>
      <c r="TVM91" s="1"/>
      <c r="TVN91" s="85"/>
      <c r="TVO91" s="85"/>
      <c r="TVP91" s="109"/>
      <c r="TVQ91" s="109"/>
      <c r="TVR91" s="109"/>
      <c r="TVS91" s="463"/>
      <c r="TVT91" s="463"/>
      <c r="TVU91" s="190" t="s">
        <v>220</v>
      </c>
      <c r="TVV91" s="190"/>
      <c r="TVW91" s="3"/>
      <c r="TVX91" s="3"/>
      <c r="TVY91" s="3"/>
      <c r="TVZ91" s="3"/>
      <c r="TWA91" s="3"/>
      <c r="TWB91" s="5"/>
      <c r="TWC91" s="1"/>
      <c r="TWD91" s="85"/>
      <c r="TWE91" s="85"/>
      <c r="TWF91" s="109"/>
      <c r="TWG91" s="109"/>
      <c r="TWH91" s="109"/>
      <c r="TWI91" s="463"/>
      <c r="TWJ91" s="463"/>
      <c r="TWK91" s="190" t="s">
        <v>220</v>
      </c>
      <c r="TWL91" s="190"/>
      <c r="TWM91" s="3"/>
      <c r="TWN91" s="3"/>
      <c r="TWO91" s="3"/>
      <c r="TWP91" s="3"/>
      <c r="TWQ91" s="3"/>
      <c r="TWR91" s="5"/>
      <c r="TWS91" s="1"/>
      <c r="TWT91" s="85"/>
      <c r="TWU91" s="85"/>
      <c r="TWV91" s="109"/>
      <c r="TWW91" s="109"/>
      <c r="TWX91" s="109"/>
      <c r="TWY91" s="463"/>
      <c r="TWZ91" s="463"/>
      <c r="TXA91" s="190" t="s">
        <v>220</v>
      </c>
      <c r="TXB91" s="190"/>
      <c r="TXC91" s="3"/>
      <c r="TXD91" s="3"/>
      <c r="TXE91" s="3"/>
      <c r="TXF91" s="3"/>
      <c r="TXG91" s="3"/>
      <c r="TXH91" s="5"/>
      <c r="TXI91" s="1"/>
      <c r="TXJ91" s="85"/>
      <c r="TXK91" s="85"/>
      <c r="TXL91" s="109"/>
      <c r="TXM91" s="109"/>
      <c r="TXN91" s="109"/>
      <c r="TXO91" s="463"/>
      <c r="TXP91" s="463"/>
      <c r="TXQ91" s="190" t="s">
        <v>220</v>
      </c>
      <c r="TXR91" s="190"/>
      <c r="TXS91" s="3"/>
      <c r="TXT91" s="3"/>
      <c r="TXU91" s="3"/>
      <c r="TXV91" s="3"/>
      <c r="TXW91" s="3"/>
      <c r="TXX91" s="5"/>
      <c r="TXY91" s="1"/>
      <c r="TXZ91" s="85"/>
      <c r="TYA91" s="85"/>
      <c r="TYB91" s="109"/>
      <c r="TYC91" s="109"/>
      <c r="TYD91" s="109"/>
      <c r="TYE91" s="463"/>
      <c r="TYF91" s="463"/>
      <c r="TYG91" s="190" t="s">
        <v>220</v>
      </c>
      <c r="TYH91" s="190"/>
      <c r="TYI91" s="3"/>
      <c r="TYJ91" s="3"/>
      <c r="TYK91" s="3"/>
      <c r="TYL91" s="3"/>
      <c r="TYM91" s="3"/>
      <c r="TYN91" s="5"/>
      <c r="TYO91" s="1"/>
      <c r="TYP91" s="85"/>
      <c r="TYQ91" s="85"/>
      <c r="TYR91" s="109"/>
      <c r="TYS91" s="109"/>
      <c r="TYT91" s="109"/>
      <c r="TYU91" s="463"/>
      <c r="TYV91" s="463"/>
      <c r="TYW91" s="190" t="s">
        <v>220</v>
      </c>
      <c r="TYX91" s="190"/>
      <c r="TYY91" s="3"/>
      <c r="TYZ91" s="3"/>
      <c r="TZA91" s="3"/>
      <c r="TZB91" s="3"/>
      <c r="TZC91" s="3"/>
      <c r="TZD91" s="5"/>
      <c r="TZE91" s="1"/>
      <c r="TZF91" s="85"/>
      <c r="TZG91" s="85"/>
      <c r="TZH91" s="109"/>
      <c r="TZI91" s="109"/>
      <c r="TZJ91" s="109"/>
      <c r="TZK91" s="463"/>
      <c r="TZL91" s="463"/>
      <c r="TZM91" s="190" t="s">
        <v>220</v>
      </c>
      <c r="TZN91" s="190"/>
      <c r="TZO91" s="3"/>
      <c r="TZP91" s="3"/>
      <c r="TZQ91" s="3"/>
      <c r="TZR91" s="3"/>
      <c r="TZS91" s="3"/>
      <c r="TZT91" s="5"/>
      <c r="TZU91" s="1"/>
      <c r="TZV91" s="85"/>
      <c r="TZW91" s="85"/>
      <c r="TZX91" s="109"/>
      <c r="TZY91" s="109"/>
      <c r="TZZ91" s="109"/>
      <c r="UAA91" s="463"/>
      <c r="UAB91" s="463"/>
      <c r="UAC91" s="190" t="s">
        <v>220</v>
      </c>
      <c r="UAD91" s="190"/>
      <c r="UAE91" s="3"/>
      <c r="UAF91" s="3"/>
      <c r="UAG91" s="3"/>
      <c r="UAH91" s="3"/>
      <c r="UAI91" s="3"/>
      <c r="UAJ91" s="5"/>
      <c r="UAK91" s="1"/>
      <c r="UAL91" s="85"/>
      <c r="UAM91" s="85"/>
      <c r="UAN91" s="109"/>
      <c r="UAO91" s="109"/>
      <c r="UAP91" s="109"/>
      <c r="UAQ91" s="463"/>
      <c r="UAR91" s="463"/>
      <c r="UAS91" s="190" t="s">
        <v>220</v>
      </c>
      <c r="UAT91" s="190"/>
      <c r="UAU91" s="3"/>
      <c r="UAV91" s="3"/>
      <c r="UAW91" s="3"/>
      <c r="UAX91" s="3"/>
      <c r="UAY91" s="3"/>
      <c r="UAZ91" s="5"/>
      <c r="UBA91" s="1"/>
      <c r="UBB91" s="85"/>
      <c r="UBC91" s="85"/>
      <c r="UBD91" s="109"/>
      <c r="UBE91" s="109"/>
      <c r="UBF91" s="109"/>
      <c r="UBG91" s="463"/>
      <c r="UBH91" s="463"/>
      <c r="UBI91" s="190" t="s">
        <v>220</v>
      </c>
      <c r="UBJ91" s="190"/>
      <c r="UBK91" s="3"/>
      <c r="UBL91" s="3"/>
      <c r="UBM91" s="3"/>
      <c r="UBN91" s="3"/>
      <c r="UBO91" s="3"/>
      <c r="UBP91" s="5"/>
      <c r="UBQ91" s="1"/>
      <c r="UBR91" s="85"/>
      <c r="UBS91" s="85"/>
      <c r="UBT91" s="109"/>
      <c r="UBU91" s="109"/>
      <c r="UBV91" s="109"/>
      <c r="UBW91" s="463"/>
      <c r="UBX91" s="463"/>
      <c r="UBY91" s="190" t="s">
        <v>220</v>
      </c>
      <c r="UBZ91" s="190"/>
      <c r="UCA91" s="3"/>
      <c r="UCB91" s="3"/>
      <c r="UCC91" s="3"/>
      <c r="UCD91" s="3"/>
      <c r="UCE91" s="3"/>
      <c r="UCF91" s="5"/>
      <c r="UCG91" s="1"/>
      <c r="UCH91" s="85"/>
      <c r="UCI91" s="85"/>
      <c r="UCJ91" s="109"/>
      <c r="UCK91" s="109"/>
      <c r="UCL91" s="109"/>
      <c r="UCM91" s="463"/>
      <c r="UCN91" s="463"/>
      <c r="UCO91" s="190" t="s">
        <v>220</v>
      </c>
      <c r="UCP91" s="190"/>
      <c r="UCQ91" s="3"/>
      <c r="UCR91" s="3"/>
      <c r="UCS91" s="3"/>
      <c r="UCT91" s="3"/>
      <c r="UCU91" s="3"/>
      <c r="UCV91" s="5"/>
      <c r="UCW91" s="1"/>
      <c r="UCX91" s="85"/>
      <c r="UCY91" s="85"/>
      <c r="UCZ91" s="109"/>
      <c r="UDA91" s="109"/>
      <c r="UDB91" s="109"/>
      <c r="UDC91" s="463"/>
      <c r="UDD91" s="463"/>
      <c r="UDE91" s="190" t="s">
        <v>220</v>
      </c>
      <c r="UDF91" s="190"/>
      <c r="UDG91" s="3"/>
      <c r="UDH91" s="3"/>
      <c r="UDI91" s="3"/>
      <c r="UDJ91" s="3"/>
      <c r="UDK91" s="3"/>
      <c r="UDL91" s="5"/>
      <c r="UDM91" s="1"/>
      <c r="UDN91" s="85"/>
      <c r="UDO91" s="85"/>
      <c r="UDP91" s="109"/>
      <c r="UDQ91" s="109"/>
      <c r="UDR91" s="109"/>
      <c r="UDS91" s="463"/>
      <c r="UDT91" s="463"/>
      <c r="UDU91" s="190" t="s">
        <v>220</v>
      </c>
      <c r="UDV91" s="190"/>
      <c r="UDW91" s="3"/>
      <c r="UDX91" s="3"/>
      <c r="UDY91" s="3"/>
      <c r="UDZ91" s="3"/>
      <c r="UEA91" s="3"/>
      <c r="UEB91" s="5"/>
      <c r="UEC91" s="1"/>
      <c r="UED91" s="85"/>
      <c r="UEE91" s="85"/>
      <c r="UEF91" s="109"/>
      <c r="UEG91" s="109"/>
      <c r="UEH91" s="109"/>
      <c r="UEI91" s="463"/>
      <c r="UEJ91" s="463"/>
      <c r="UEK91" s="190" t="s">
        <v>220</v>
      </c>
      <c r="UEL91" s="190"/>
      <c r="UEM91" s="3"/>
      <c r="UEN91" s="3"/>
      <c r="UEO91" s="3"/>
      <c r="UEP91" s="3"/>
      <c r="UEQ91" s="3"/>
      <c r="UER91" s="5"/>
      <c r="UES91" s="1"/>
      <c r="UET91" s="85"/>
      <c r="UEU91" s="85"/>
      <c r="UEV91" s="109"/>
      <c r="UEW91" s="109"/>
      <c r="UEX91" s="109"/>
      <c r="UEY91" s="463"/>
      <c r="UEZ91" s="463"/>
      <c r="UFA91" s="190" t="s">
        <v>220</v>
      </c>
      <c r="UFB91" s="190"/>
      <c r="UFC91" s="3"/>
      <c r="UFD91" s="3"/>
      <c r="UFE91" s="3"/>
      <c r="UFF91" s="3"/>
      <c r="UFG91" s="3"/>
      <c r="UFH91" s="5"/>
      <c r="UFI91" s="1"/>
      <c r="UFJ91" s="85"/>
      <c r="UFK91" s="85"/>
      <c r="UFL91" s="109"/>
      <c r="UFM91" s="109"/>
      <c r="UFN91" s="109"/>
      <c r="UFO91" s="463"/>
      <c r="UFP91" s="463"/>
      <c r="UFQ91" s="190" t="s">
        <v>220</v>
      </c>
      <c r="UFR91" s="190"/>
      <c r="UFS91" s="3"/>
      <c r="UFT91" s="3"/>
      <c r="UFU91" s="3"/>
      <c r="UFV91" s="3"/>
      <c r="UFW91" s="3"/>
      <c r="UFX91" s="5"/>
      <c r="UFY91" s="1"/>
      <c r="UFZ91" s="85"/>
      <c r="UGA91" s="85"/>
      <c r="UGB91" s="109"/>
      <c r="UGC91" s="109"/>
      <c r="UGD91" s="109"/>
      <c r="UGE91" s="463"/>
      <c r="UGF91" s="463"/>
      <c r="UGG91" s="190" t="s">
        <v>220</v>
      </c>
      <c r="UGH91" s="190"/>
      <c r="UGI91" s="3"/>
      <c r="UGJ91" s="3"/>
      <c r="UGK91" s="3"/>
      <c r="UGL91" s="3"/>
      <c r="UGM91" s="3"/>
      <c r="UGN91" s="5"/>
      <c r="UGO91" s="1"/>
      <c r="UGP91" s="85"/>
      <c r="UGQ91" s="85"/>
      <c r="UGR91" s="109"/>
      <c r="UGS91" s="109"/>
      <c r="UGT91" s="109"/>
      <c r="UGU91" s="463"/>
      <c r="UGV91" s="463"/>
      <c r="UGW91" s="190" t="s">
        <v>220</v>
      </c>
      <c r="UGX91" s="190"/>
      <c r="UGY91" s="3"/>
      <c r="UGZ91" s="3"/>
      <c r="UHA91" s="3"/>
      <c r="UHB91" s="3"/>
      <c r="UHC91" s="3"/>
      <c r="UHD91" s="5"/>
      <c r="UHE91" s="1"/>
      <c r="UHF91" s="85"/>
      <c r="UHG91" s="85"/>
      <c r="UHH91" s="109"/>
      <c r="UHI91" s="109"/>
      <c r="UHJ91" s="109"/>
      <c r="UHK91" s="463"/>
      <c r="UHL91" s="463"/>
      <c r="UHM91" s="190" t="s">
        <v>220</v>
      </c>
      <c r="UHN91" s="190"/>
      <c r="UHO91" s="3"/>
      <c r="UHP91" s="3"/>
      <c r="UHQ91" s="3"/>
      <c r="UHR91" s="3"/>
      <c r="UHS91" s="3"/>
      <c r="UHT91" s="5"/>
      <c r="UHU91" s="1"/>
      <c r="UHV91" s="85"/>
      <c r="UHW91" s="85"/>
      <c r="UHX91" s="109"/>
      <c r="UHY91" s="109"/>
      <c r="UHZ91" s="109"/>
      <c r="UIA91" s="463"/>
      <c r="UIB91" s="463"/>
      <c r="UIC91" s="190" t="s">
        <v>220</v>
      </c>
      <c r="UID91" s="190"/>
      <c r="UIE91" s="3"/>
      <c r="UIF91" s="3"/>
      <c r="UIG91" s="3"/>
      <c r="UIH91" s="3"/>
      <c r="UII91" s="3"/>
      <c r="UIJ91" s="5"/>
      <c r="UIK91" s="1"/>
      <c r="UIL91" s="85"/>
      <c r="UIM91" s="85"/>
      <c r="UIN91" s="109"/>
      <c r="UIO91" s="109"/>
      <c r="UIP91" s="109"/>
      <c r="UIQ91" s="463"/>
      <c r="UIR91" s="463"/>
      <c r="UIS91" s="190" t="s">
        <v>220</v>
      </c>
      <c r="UIT91" s="190"/>
      <c r="UIU91" s="3"/>
      <c r="UIV91" s="3"/>
      <c r="UIW91" s="3"/>
      <c r="UIX91" s="3"/>
      <c r="UIY91" s="3"/>
      <c r="UIZ91" s="5"/>
      <c r="UJA91" s="1"/>
      <c r="UJB91" s="85"/>
      <c r="UJC91" s="85"/>
      <c r="UJD91" s="109"/>
      <c r="UJE91" s="109"/>
      <c r="UJF91" s="109"/>
      <c r="UJG91" s="463"/>
      <c r="UJH91" s="463"/>
      <c r="UJI91" s="190" t="s">
        <v>220</v>
      </c>
      <c r="UJJ91" s="190"/>
      <c r="UJK91" s="3"/>
      <c r="UJL91" s="3"/>
      <c r="UJM91" s="3"/>
      <c r="UJN91" s="3"/>
      <c r="UJO91" s="3"/>
      <c r="UJP91" s="5"/>
      <c r="UJQ91" s="1"/>
      <c r="UJR91" s="85"/>
      <c r="UJS91" s="85"/>
      <c r="UJT91" s="109"/>
      <c r="UJU91" s="109"/>
      <c r="UJV91" s="109"/>
      <c r="UJW91" s="463"/>
      <c r="UJX91" s="463"/>
      <c r="UJY91" s="190" t="s">
        <v>220</v>
      </c>
      <c r="UJZ91" s="190"/>
      <c r="UKA91" s="3"/>
      <c r="UKB91" s="3"/>
      <c r="UKC91" s="3"/>
      <c r="UKD91" s="3"/>
      <c r="UKE91" s="3"/>
      <c r="UKF91" s="5"/>
      <c r="UKG91" s="1"/>
      <c r="UKH91" s="85"/>
      <c r="UKI91" s="85"/>
      <c r="UKJ91" s="109"/>
      <c r="UKK91" s="109"/>
      <c r="UKL91" s="109"/>
      <c r="UKM91" s="463"/>
      <c r="UKN91" s="463"/>
      <c r="UKO91" s="190" t="s">
        <v>220</v>
      </c>
      <c r="UKP91" s="190"/>
      <c r="UKQ91" s="3"/>
      <c r="UKR91" s="3"/>
      <c r="UKS91" s="3"/>
      <c r="UKT91" s="3"/>
      <c r="UKU91" s="3"/>
      <c r="UKV91" s="5"/>
      <c r="UKW91" s="1"/>
      <c r="UKX91" s="85"/>
      <c r="UKY91" s="85"/>
      <c r="UKZ91" s="109"/>
      <c r="ULA91" s="109"/>
      <c r="ULB91" s="109"/>
      <c r="ULC91" s="463"/>
      <c r="ULD91" s="463"/>
      <c r="ULE91" s="190" t="s">
        <v>220</v>
      </c>
      <c r="ULF91" s="190"/>
      <c r="ULG91" s="3"/>
      <c r="ULH91" s="3"/>
      <c r="ULI91" s="3"/>
      <c r="ULJ91" s="3"/>
      <c r="ULK91" s="3"/>
      <c r="ULL91" s="5"/>
      <c r="ULM91" s="1"/>
      <c r="ULN91" s="85"/>
      <c r="ULO91" s="85"/>
      <c r="ULP91" s="109"/>
      <c r="ULQ91" s="109"/>
      <c r="ULR91" s="109"/>
      <c r="ULS91" s="463"/>
      <c r="ULT91" s="463"/>
      <c r="ULU91" s="190" t="s">
        <v>220</v>
      </c>
      <c r="ULV91" s="190"/>
      <c r="ULW91" s="3"/>
      <c r="ULX91" s="3"/>
      <c r="ULY91" s="3"/>
      <c r="ULZ91" s="3"/>
      <c r="UMA91" s="3"/>
      <c r="UMB91" s="5"/>
      <c r="UMC91" s="1"/>
      <c r="UMD91" s="85"/>
      <c r="UME91" s="85"/>
      <c r="UMF91" s="109"/>
      <c r="UMG91" s="109"/>
      <c r="UMH91" s="109"/>
      <c r="UMI91" s="463"/>
      <c r="UMJ91" s="463"/>
      <c r="UMK91" s="190" t="s">
        <v>220</v>
      </c>
      <c r="UML91" s="190"/>
      <c r="UMM91" s="3"/>
      <c r="UMN91" s="3"/>
      <c r="UMO91" s="3"/>
      <c r="UMP91" s="3"/>
      <c r="UMQ91" s="3"/>
      <c r="UMR91" s="5"/>
      <c r="UMS91" s="1"/>
      <c r="UMT91" s="85"/>
      <c r="UMU91" s="85"/>
      <c r="UMV91" s="109"/>
      <c r="UMW91" s="109"/>
      <c r="UMX91" s="109"/>
      <c r="UMY91" s="463"/>
      <c r="UMZ91" s="463"/>
      <c r="UNA91" s="190" t="s">
        <v>220</v>
      </c>
      <c r="UNB91" s="190"/>
      <c r="UNC91" s="3"/>
      <c r="UND91" s="3"/>
      <c r="UNE91" s="3"/>
      <c r="UNF91" s="3"/>
      <c r="UNG91" s="3"/>
      <c r="UNH91" s="5"/>
      <c r="UNI91" s="1"/>
      <c r="UNJ91" s="85"/>
      <c r="UNK91" s="85"/>
      <c r="UNL91" s="109"/>
      <c r="UNM91" s="109"/>
      <c r="UNN91" s="109"/>
      <c r="UNO91" s="463"/>
      <c r="UNP91" s="463"/>
      <c r="UNQ91" s="190" t="s">
        <v>220</v>
      </c>
      <c r="UNR91" s="190"/>
      <c r="UNS91" s="3"/>
      <c r="UNT91" s="3"/>
      <c r="UNU91" s="3"/>
      <c r="UNV91" s="3"/>
      <c r="UNW91" s="3"/>
      <c r="UNX91" s="5"/>
      <c r="UNY91" s="1"/>
      <c r="UNZ91" s="85"/>
      <c r="UOA91" s="85"/>
      <c r="UOB91" s="109"/>
      <c r="UOC91" s="109"/>
      <c r="UOD91" s="109"/>
      <c r="UOE91" s="463"/>
      <c r="UOF91" s="463"/>
      <c r="UOG91" s="190" t="s">
        <v>220</v>
      </c>
      <c r="UOH91" s="190"/>
      <c r="UOI91" s="3"/>
      <c r="UOJ91" s="3"/>
      <c r="UOK91" s="3"/>
      <c r="UOL91" s="3"/>
      <c r="UOM91" s="3"/>
      <c r="UON91" s="5"/>
      <c r="UOO91" s="1"/>
      <c r="UOP91" s="85"/>
      <c r="UOQ91" s="85"/>
      <c r="UOR91" s="109"/>
      <c r="UOS91" s="109"/>
      <c r="UOT91" s="109"/>
      <c r="UOU91" s="463"/>
      <c r="UOV91" s="463"/>
      <c r="UOW91" s="190" t="s">
        <v>220</v>
      </c>
      <c r="UOX91" s="190"/>
      <c r="UOY91" s="3"/>
      <c r="UOZ91" s="3"/>
      <c r="UPA91" s="3"/>
      <c r="UPB91" s="3"/>
      <c r="UPC91" s="3"/>
      <c r="UPD91" s="5"/>
      <c r="UPE91" s="1"/>
      <c r="UPF91" s="85"/>
      <c r="UPG91" s="85"/>
      <c r="UPH91" s="109"/>
      <c r="UPI91" s="109"/>
      <c r="UPJ91" s="109"/>
      <c r="UPK91" s="463"/>
      <c r="UPL91" s="463"/>
      <c r="UPM91" s="190" t="s">
        <v>220</v>
      </c>
      <c r="UPN91" s="190"/>
      <c r="UPO91" s="3"/>
      <c r="UPP91" s="3"/>
      <c r="UPQ91" s="3"/>
      <c r="UPR91" s="3"/>
      <c r="UPS91" s="3"/>
      <c r="UPT91" s="5"/>
      <c r="UPU91" s="1"/>
      <c r="UPV91" s="85"/>
      <c r="UPW91" s="85"/>
      <c r="UPX91" s="109"/>
      <c r="UPY91" s="109"/>
      <c r="UPZ91" s="109"/>
      <c r="UQA91" s="463"/>
      <c r="UQB91" s="463"/>
      <c r="UQC91" s="190" t="s">
        <v>220</v>
      </c>
      <c r="UQD91" s="190"/>
      <c r="UQE91" s="3"/>
      <c r="UQF91" s="3"/>
      <c r="UQG91" s="3"/>
      <c r="UQH91" s="3"/>
      <c r="UQI91" s="3"/>
      <c r="UQJ91" s="5"/>
      <c r="UQK91" s="1"/>
      <c r="UQL91" s="85"/>
      <c r="UQM91" s="85"/>
      <c r="UQN91" s="109"/>
      <c r="UQO91" s="109"/>
      <c r="UQP91" s="109"/>
      <c r="UQQ91" s="463"/>
      <c r="UQR91" s="463"/>
      <c r="UQS91" s="190" t="s">
        <v>220</v>
      </c>
      <c r="UQT91" s="190"/>
      <c r="UQU91" s="3"/>
      <c r="UQV91" s="3"/>
      <c r="UQW91" s="3"/>
      <c r="UQX91" s="3"/>
      <c r="UQY91" s="3"/>
      <c r="UQZ91" s="5"/>
      <c r="URA91" s="1"/>
      <c r="URB91" s="85"/>
      <c r="URC91" s="85"/>
      <c r="URD91" s="109"/>
      <c r="URE91" s="109"/>
      <c r="URF91" s="109"/>
      <c r="URG91" s="463"/>
      <c r="URH91" s="463"/>
      <c r="URI91" s="190" t="s">
        <v>220</v>
      </c>
      <c r="URJ91" s="190"/>
      <c r="URK91" s="3"/>
      <c r="URL91" s="3"/>
      <c r="URM91" s="3"/>
      <c r="URN91" s="3"/>
      <c r="URO91" s="3"/>
      <c r="URP91" s="5"/>
      <c r="URQ91" s="1"/>
      <c r="URR91" s="85"/>
      <c r="URS91" s="85"/>
      <c r="URT91" s="109"/>
      <c r="URU91" s="109"/>
      <c r="URV91" s="109"/>
      <c r="URW91" s="463"/>
      <c r="URX91" s="463"/>
      <c r="URY91" s="190" t="s">
        <v>220</v>
      </c>
      <c r="URZ91" s="190"/>
      <c r="USA91" s="3"/>
      <c r="USB91" s="3"/>
      <c r="USC91" s="3"/>
      <c r="USD91" s="3"/>
      <c r="USE91" s="3"/>
      <c r="USF91" s="5"/>
      <c r="USG91" s="1"/>
      <c r="USH91" s="85"/>
      <c r="USI91" s="85"/>
      <c r="USJ91" s="109"/>
      <c r="USK91" s="109"/>
      <c r="USL91" s="109"/>
      <c r="USM91" s="463"/>
      <c r="USN91" s="463"/>
      <c r="USO91" s="190" t="s">
        <v>220</v>
      </c>
      <c r="USP91" s="190"/>
      <c r="USQ91" s="3"/>
      <c r="USR91" s="3"/>
      <c r="USS91" s="3"/>
      <c r="UST91" s="3"/>
      <c r="USU91" s="3"/>
      <c r="USV91" s="5"/>
      <c r="USW91" s="1"/>
      <c r="USX91" s="85"/>
      <c r="USY91" s="85"/>
      <c r="USZ91" s="109"/>
      <c r="UTA91" s="109"/>
      <c r="UTB91" s="109"/>
      <c r="UTC91" s="463"/>
      <c r="UTD91" s="463"/>
      <c r="UTE91" s="190" t="s">
        <v>220</v>
      </c>
      <c r="UTF91" s="190"/>
      <c r="UTG91" s="3"/>
      <c r="UTH91" s="3"/>
      <c r="UTI91" s="3"/>
      <c r="UTJ91" s="3"/>
      <c r="UTK91" s="3"/>
      <c r="UTL91" s="5"/>
      <c r="UTM91" s="1"/>
      <c r="UTN91" s="85"/>
      <c r="UTO91" s="85"/>
      <c r="UTP91" s="109"/>
      <c r="UTQ91" s="109"/>
      <c r="UTR91" s="109"/>
      <c r="UTS91" s="463"/>
      <c r="UTT91" s="463"/>
      <c r="UTU91" s="190" t="s">
        <v>220</v>
      </c>
      <c r="UTV91" s="190"/>
      <c r="UTW91" s="3"/>
      <c r="UTX91" s="3"/>
      <c r="UTY91" s="3"/>
      <c r="UTZ91" s="3"/>
      <c r="UUA91" s="3"/>
      <c r="UUB91" s="5"/>
      <c r="UUC91" s="1"/>
      <c r="UUD91" s="85"/>
      <c r="UUE91" s="85"/>
      <c r="UUF91" s="109"/>
      <c r="UUG91" s="109"/>
      <c r="UUH91" s="109"/>
      <c r="UUI91" s="463"/>
      <c r="UUJ91" s="463"/>
      <c r="UUK91" s="190" t="s">
        <v>220</v>
      </c>
      <c r="UUL91" s="190"/>
      <c r="UUM91" s="3"/>
      <c r="UUN91" s="3"/>
      <c r="UUO91" s="3"/>
      <c r="UUP91" s="3"/>
      <c r="UUQ91" s="3"/>
      <c r="UUR91" s="5"/>
      <c r="UUS91" s="1"/>
      <c r="UUT91" s="85"/>
      <c r="UUU91" s="85"/>
      <c r="UUV91" s="109"/>
      <c r="UUW91" s="109"/>
      <c r="UUX91" s="109"/>
      <c r="UUY91" s="463"/>
      <c r="UUZ91" s="463"/>
      <c r="UVA91" s="190" t="s">
        <v>220</v>
      </c>
      <c r="UVB91" s="190"/>
      <c r="UVC91" s="3"/>
      <c r="UVD91" s="3"/>
      <c r="UVE91" s="3"/>
      <c r="UVF91" s="3"/>
      <c r="UVG91" s="3"/>
      <c r="UVH91" s="5"/>
      <c r="UVI91" s="1"/>
      <c r="UVJ91" s="85"/>
      <c r="UVK91" s="85"/>
      <c r="UVL91" s="109"/>
      <c r="UVM91" s="109"/>
      <c r="UVN91" s="109"/>
      <c r="UVO91" s="463"/>
      <c r="UVP91" s="463"/>
      <c r="UVQ91" s="190" t="s">
        <v>220</v>
      </c>
      <c r="UVR91" s="190"/>
      <c r="UVS91" s="3"/>
      <c r="UVT91" s="3"/>
      <c r="UVU91" s="3"/>
      <c r="UVV91" s="3"/>
      <c r="UVW91" s="3"/>
      <c r="UVX91" s="5"/>
      <c r="UVY91" s="1"/>
      <c r="UVZ91" s="85"/>
      <c r="UWA91" s="85"/>
      <c r="UWB91" s="109"/>
      <c r="UWC91" s="109"/>
      <c r="UWD91" s="109"/>
      <c r="UWE91" s="463"/>
      <c r="UWF91" s="463"/>
      <c r="UWG91" s="190" t="s">
        <v>220</v>
      </c>
      <c r="UWH91" s="190"/>
      <c r="UWI91" s="3"/>
      <c r="UWJ91" s="3"/>
      <c r="UWK91" s="3"/>
      <c r="UWL91" s="3"/>
      <c r="UWM91" s="3"/>
      <c r="UWN91" s="5"/>
      <c r="UWO91" s="1"/>
      <c r="UWP91" s="85"/>
      <c r="UWQ91" s="85"/>
      <c r="UWR91" s="109"/>
      <c r="UWS91" s="109"/>
      <c r="UWT91" s="109"/>
      <c r="UWU91" s="463"/>
      <c r="UWV91" s="463"/>
      <c r="UWW91" s="190" t="s">
        <v>220</v>
      </c>
      <c r="UWX91" s="190"/>
      <c r="UWY91" s="3"/>
      <c r="UWZ91" s="3"/>
      <c r="UXA91" s="3"/>
      <c r="UXB91" s="3"/>
      <c r="UXC91" s="3"/>
      <c r="UXD91" s="5"/>
      <c r="UXE91" s="1"/>
      <c r="UXF91" s="85"/>
      <c r="UXG91" s="85"/>
      <c r="UXH91" s="109"/>
      <c r="UXI91" s="109"/>
      <c r="UXJ91" s="109"/>
      <c r="UXK91" s="463"/>
      <c r="UXL91" s="463"/>
      <c r="UXM91" s="190" t="s">
        <v>220</v>
      </c>
      <c r="UXN91" s="190"/>
      <c r="UXO91" s="3"/>
      <c r="UXP91" s="3"/>
      <c r="UXQ91" s="3"/>
      <c r="UXR91" s="3"/>
      <c r="UXS91" s="3"/>
      <c r="UXT91" s="5"/>
      <c r="UXU91" s="1"/>
      <c r="UXV91" s="85"/>
      <c r="UXW91" s="85"/>
      <c r="UXX91" s="109"/>
      <c r="UXY91" s="109"/>
      <c r="UXZ91" s="109"/>
      <c r="UYA91" s="463"/>
      <c r="UYB91" s="463"/>
      <c r="UYC91" s="190" t="s">
        <v>220</v>
      </c>
      <c r="UYD91" s="190"/>
      <c r="UYE91" s="3"/>
      <c r="UYF91" s="3"/>
      <c r="UYG91" s="3"/>
      <c r="UYH91" s="3"/>
      <c r="UYI91" s="3"/>
      <c r="UYJ91" s="5"/>
      <c r="UYK91" s="1"/>
      <c r="UYL91" s="85"/>
      <c r="UYM91" s="85"/>
      <c r="UYN91" s="109"/>
      <c r="UYO91" s="109"/>
      <c r="UYP91" s="109"/>
      <c r="UYQ91" s="463"/>
      <c r="UYR91" s="463"/>
      <c r="UYS91" s="190" t="s">
        <v>220</v>
      </c>
      <c r="UYT91" s="190"/>
      <c r="UYU91" s="3"/>
      <c r="UYV91" s="3"/>
      <c r="UYW91" s="3"/>
      <c r="UYX91" s="3"/>
      <c r="UYY91" s="3"/>
      <c r="UYZ91" s="5"/>
      <c r="UZA91" s="1"/>
      <c r="UZB91" s="85"/>
      <c r="UZC91" s="85"/>
      <c r="UZD91" s="109"/>
      <c r="UZE91" s="109"/>
      <c r="UZF91" s="109"/>
      <c r="UZG91" s="463"/>
      <c r="UZH91" s="463"/>
      <c r="UZI91" s="190" t="s">
        <v>220</v>
      </c>
      <c r="UZJ91" s="190"/>
      <c r="UZK91" s="3"/>
      <c r="UZL91" s="3"/>
      <c r="UZM91" s="3"/>
      <c r="UZN91" s="3"/>
      <c r="UZO91" s="3"/>
      <c r="UZP91" s="5"/>
      <c r="UZQ91" s="1"/>
      <c r="UZR91" s="85"/>
      <c r="UZS91" s="85"/>
      <c r="UZT91" s="109"/>
      <c r="UZU91" s="109"/>
      <c r="UZV91" s="109"/>
      <c r="UZW91" s="463"/>
      <c r="UZX91" s="463"/>
      <c r="UZY91" s="190" t="s">
        <v>220</v>
      </c>
      <c r="UZZ91" s="190"/>
      <c r="VAA91" s="3"/>
      <c r="VAB91" s="3"/>
      <c r="VAC91" s="3"/>
      <c r="VAD91" s="3"/>
      <c r="VAE91" s="3"/>
      <c r="VAF91" s="5"/>
      <c r="VAG91" s="1"/>
      <c r="VAH91" s="85"/>
      <c r="VAI91" s="85"/>
      <c r="VAJ91" s="109"/>
      <c r="VAK91" s="109"/>
      <c r="VAL91" s="109"/>
      <c r="VAM91" s="463"/>
      <c r="VAN91" s="463"/>
      <c r="VAO91" s="190" t="s">
        <v>220</v>
      </c>
      <c r="VAP91" s="190"/>
      <c r="VAQ91" s="3"/>
      <c r="VAR91" s="3"/>
      <c r="VAS91" s="3"/>
      <c r="VAT91" s="3"/>
      <c r="VAU91" s="3"/>
      <c r="VAV91" s="5"/>
      <c r="VAW91" s="1"/>
      <c r="VAX91" s="85"/>
      <c r="VAY91" s="85"/>
      <c r="VAZ91" s="109"/>
      <c r="VBA91" s="109"/>
      <c r="VBB91" s="109"/>
      <c r="VBC91" s="463"/>
      <c r="VBD91" s="463"/>
      <c r="VBE91" s="190" t="s">
        <v>220</v>
      </c>
      <c r="VBF91" s="190"/>
      <c r="VBG91" s="3"/>
      <c r="VBH91" s="3"/>
      <c r="VBI91" s="3"/>
      <c r="VBJ91" s="3"/>
      <c r="VBK91" s="3"/>
      <c r="VBL91" s="5"/>
      <c r="VBM91" s="1"/>
      <c r="VBN91" s="85"/>
      <c r="VBO91" s="85"/>
      <c r="VBP91" s="109"/>
      <c r="VBQ91" s="109"/>
      <c r="VBR91" s="109"/>
      <c r="VBS91" s="463"/>
      <c r="VBT91" s="463"/>
      <c r="VBU91" s="190" t="s">
        <v>220</v>
      </c>
      <c r="VBV91" s="190"/>
      <c r="VBW91" s="3"/>
      <c r="VBX91" s="3"/>
      <c r="VBY91" s="3"/>
      <c r="VBZ91" s="3"/>
      <c r="VCA91" s="3"/>
      <c r="VCB91" s="5"/>
      <c r="VCC91" s="1"/>
      <c r="VCD91" s="85"/>
      <c r="VCE91" s="85"/>
      <c r="VCF91" s="109"/>
      <c r="VCG91" s="109"/>
      <c r="VCH91" s="109"/>
      <c r="VCI91" s="463"/>
      <c r="VCJ91" s="463"/>
      <c r="VCK91" s="190" t="s">
        <v>220</v>
      </c>
      <c r="VCL91" s="190"/>
      <c r="VCM91" s="3"/>
      <c r="VCN91" s="3"/>
      <c r="VCO91" s="3"/>
      <c r="VCP91" s="3"/>
      <c r="VCQ91" s="3"/>
      <c r="VCR91" s="5"/>
      <c r="VCS91" s="1"/>
      <c r="VCT91" s="85"/>
      <c r="VCU91" s="85"/>
      <c r="VCV91" s="109"/>
      <c r="VCW91" s="109"/>
      <c r="VCX91" s="109"/>
      <c r="VCY91" s="463"/>
      <c r="VCZ91" s="463"/>
      <c r="VDA91" s="190" t="s">
        <v>220</v>
      </c>
      <c r="VDB91" s="190"/>
      <c r="VDC91" s="3"/>
      <c r="VDD91" s="3"/>
      <c r="VDE91" s="3"/>
      <c r="VDF91" s="3"/>
      <c r="VDG91" s="3"/>
      <c r="VDH91" s="5"/>
      <c r="VDI91" s="1"/>
      <c r="VDJ91" s="85"/>
      <c r="VDK91" s="85"/>
      <c r="VDL91" s="109"/>
      <c r="VDM91" s="109"/>
      <c r="VDN91" s="109"/>
      <c r="VDO91" s="463"/>
      <c r="VDP91" s="463"/>
      <c r="VDQ91" s="190" t="s">
        <v>220</v>
      </c>
      <c r="VDR91" s="190"/>
      <c r="VDS91" s="3"/>
      <c r="VDT91" s="3"/>
      <c r="VDU91" s="3"/>
      <c r="VDV91" s="3"/>
      <c r="VDW91" s="3"/>
      <c r="VDX91" s="5"/>
      <c r="VDY91" s="1"/>
      <c r="VDZ91" s="85"/>
      <c r="VEA91" s="85"/>
      <c r="VEB91" s="109"/>
      <c r="VEC91" s="109"/>
      <c r="VED91" s="109"/>
      <c r="VEE91" s="463"/>
      <c r="VEF91" s="463"/>
      <c r="VEG91" s="190" t="s">
        <v>220</v>
      </c>
      <c r="VEH91" s="190"/>
      <c r="VEI91" s="3"/>
      <c r="VEJ91" s="3"/>
      <c r="VEK91" s="3"/>
      <c r="VEL91" s="3"/>
      <c r="VEM91" s="3"/>
      <c r="VEN91" s="5"/>
      <c r="VEO91" s="1"/>
      <c r="VEP91" s="85"/>
      <c r="VEQ91" s="85"/>
      <c r="VER91" s="109"/>
      <c r="VES91" s="109"/>
      <c r="VET91" s="109"/>
      <c r="VEU91" s="463"/>
      <c r="VEV91" s="463"/>
      <c r="VEW91" s="190" t="s">
        <v>220</v>
      </c>
      <c r="VEX91" s="190"/>
      <c r="VEY91" s="3"/>
      <c r="VEZ91" s="3"/>
      <c r="VFA91" s="3"/>
      <c r="VFB91" s="3"/>
      <c r="VFC91" s="3"/>
      <c r="VFD91" s="5"/>
      <c r="VFE91" s="1"/>
      <c r="VFF91" s="85"/>
      <c r="VFG91" s="85"/>
      <c r="VFH91" s="109"/>
      <c r="VFI91" s="109"/>
      <c r="VFJ91" s="109"/>
      <c r="VFK91" s="463"/>
      <c r="VFL91" s="463"/>
      <c r="VFM91" s="190" t="s">
        <v>220</v>
      </c>
      <c r="VFN91" s="190"/>
      <c r="VFO91" s="3"/>
      <c r="VFP91" s="3"/>
      <c r="VFQ91" s="3"/>
      <c r="VFR91" s="3"/>
      <c r="VFS91" s="3"/>
      <c r="VFT91" s="5"/>
      <c r="VFU91" s="1"/>
      <c r="VFV91" s="85"/>
      <c r="VFW91" s="85"/>
      <c r="VFX91" s="109"/>
      <c r="VFY91" s="109"/>
      <c r="VFZ91" s="109"/>
      <c r="VGA91" s="463"/>
      <c r="VGB91" s="463"/>
      <c r="VGC91" s="190" t="s">
        <v>220</v>
      </c>
      <c r="VGD91" s="190"/>
      <c r="VGE91" s="3"/>
      <c r="VGF91" s="3"/>
      <c r="VGG91" s="3"/>
      <c r="VGH91" s="3"/>
      <c r="VGI91" s="3"/>
      <c r="VGJ91" s="5"/>
      <c r="VGK91" s="1"/>
      <c r="VGL91" s="85"/>
      <c r="VGM91" s="85"/>
      <c r="VGN91" s="109"/>
      <c r="VGO91" s="109"/>
      <c r="VGP91" s="109"/>
      <c r="VGQ91" s="463"/>
      <c r="VGR91" s="463"/>
      <c r="VGS91" s="190" t="s">
        <v>220</v>
      </c>
      <c r="VGT91" s="190"/>
      <c r="VGU91" s="3"/>
      <c r="VGV91" s="3"/>
      <c r="VGW91" s="3"/>
      <c r="VGX91" s="3"/>
      <c r="VGY91" s="3"/>
      <c r="VGZ91" s="5"/>
      <c r="VHA91" s="1"/>
      <c r="VHB91" s="85"/>
      <c r="VHC91" s="85"/>
      <c r="VHD91" s="109"/>
      <c r="VHE91" s="109"/>
      <c r="VHF91" s="109"/>
      <c r="VHG91" s="463"/>
      <c r="VHH91" s="463"/>
      <c r="VHI91" s="190" t="s">
        <v>220</v>
      </c>
      <c r="VHJ91" s="190"/>
      <c r="VHK91" s="3"/>
      <c r="VHL91" s="3"/>
      <c r="VHM91" s="3"/>
      <c r="VHN91" s="3"/>
      <c r="VHO91" s="3"/>
      <c r="VHP91" s="5"/>
      <c r="VHQ91" s="1"/>
      <c r="VHR91" s="85"/>
      <c r="VHS91" s="85"/>
      <c r="VHT91" s="109"/>
      <c r="VHU91" s="109"/>
      <c r="VHV91" s="109"/>
      <c r="VHW91" s="463"/>
      <c r="VHX91" s="463"/>
      <c r="VHY91" s="190" t="s">
        <v>220</v>
      </c>
      <c r="VHZ91" s="190"/>
      <c r="VIA91" s="3"/>
      <c r="VIB91" s="3"/>
      <c r="VIC91" s="3"/>
      <c r="VID91" s="3"/>
      <c r="VIE91" s="3"/>
      <c r="VIF91" s="5"/>
      <c r="VIG91" s="1"/>
      <c r="VIH91" s="85"/>
      <c r="VII91" s="85"/>
      <c r="VIJ91" s="109"/>
      <c r="VIK91" s="109"/>
      <c r="VIL91" s="109"/>
      <c r="VIM91" s="463"/>
      <c r="VIN91" s="463"/>
      <c r="VIO91" s="190" t="s">
        <v>220</v>
      </c>
      <c r="VIP91" s="190"/>
      <c r="VIQ91" s="3"/>
      <c r="VIR91" s="3"/>
      <c r="VIS91" s="3"/>
      <c r="VIT91" s="3"/>
      <c r="VIU91" s="3"/>
      <c r="VIV91" s="5"/>
      <c r="VIW91" s="1"/>
      <c r="VIX91" s="85"/>
      <c r="VIY91" s="85"/>
      <c r="VIZ91" s="109"/>
      <c r="VJA91" s="109"/>
      <c r="VJB91" s="109"/>
      <c r="VJC91" s="463"/>
      <c r="VJD91" s="463"/>
      <c r="VJE91" s="190" t="s">
        <v>220</v>
      </c>
      <c r="VJF91" s="190"/>
      <c r="VJG91" s="3"/>
      <c r="VJH91" s="3"/>
      <c r="VJI91" s="3"/>
      <c r="VJJ91" s="3"/>
      <c r="VJK91" s="3"/>
      <c r="VJL91" s="5"/>
      <c r="VJM91" s="1"/>
      <c r="VJN91" s="85"/>
      <c r="VJO91" s="85"/>
      <c r="VJP91" s="109"/>
      <c r="VJQ91" s="109"/>
      <c r="VJR91" s="109"/>
      <c r="VJS91" s="463"/>
      <c r="VJT91" s="463"/>
      <c r="VJU91" s="190" t="s">
        <v>220</v>
      </c>
      <c r="VJV91" s="190"/>
      <c r="VJW91" s="3"/>
      <c r="VJX91" s="3"/>
      <c r="VJY91" s="3"/>
      <c r="VJZ91" s="3"/>
      <c r="VKA91" s="3"/>
      <c r="VKB91" s="5"/>
      <c r="VKC91" s="1"/>
      <c r="VKD91" s="85"/>
      <c r="VKE91" s="85"/>
      <c r="VKF91" s="109"/>
      <c r="VKG91" s="109"/>
      <c r="VKH91" s="109"/>
      <c r="VKI91" s="463"/>
      <c r="VKJ91" s="463"/>
      <c r="VKK91" s="190" t="s">
        <v>220</v>
      </c>
      <c r="VKL91" s="190"/>
      <c r="VKM91" s="3"/>
      <c r="VKN91" s="3"/>
      <c r="VKO91" s="3"/>
      <c r="VKP91" s="3"/>
      <c r="VKQ91" s="3"/>
      <c r="VKR91" s="5"/>
      <c r="VKS91" s="1"/>
      <c r="VKT91" s="85"/>
      <c r="VKU91" s="85"/>
      <c r="VKV91" s="109"/>
      <c r="VKW91" s="109"/>
      <c r="VKX91" s="109"/>
      <c r="VKY91" s="463"/>
      <c r="VKZ91" s="463"/>
      <c r="VLA91" s="190" t="s">
        <v>220</v>
      </c>
      <c r="VLB91" s="190"/>
      <c r="VLC91" s="3"/>
      <c r="VLD91" s="3"/>
      <c r="VLE91" s="3"/>
      <c r="VLF91" s="3"/>
      <c r="VLG91" s="3"/>
      <c r="VLH91" s="5"/>
      <c r="VLI91" s="1"/>
      <c r="VLJ91" s="85"/>
      <c r="VLK91" s="85"/>
      <c r="VLL91" s="109"/>
      <c r="VLM91" s="109"/>
      <c r="VLN91" s="109"/>
      <c r="VLO91" s="463"/>
      <c r="VLP91" s="463"/>
      <c r="VLQ91" s="190" t="s">
        <v>220</v>
      </c>
      <c r="VLR91" s="190"/>
      <c r="VLS91" s="3"/>
      <c r="VLT91" s="3"/>
      <c r="VLU91" s="3"/>
      <c r="VLV91" s="3"/>
      <c r="VLW91" s="3"/>
      <c r="VLX91" s="5"/>
      <c r="VLY91" s="1"/>
      <c r="VLZ91" s="85"/>
      <c r="VMA91" s="85"/>
      <c r="VMB91" s="109"/>
      <c r="VMC91" s="109"/>
      <c r="VMD91" s="109"/>
      <c r="VME91" s="463"/>
      <c r="VMF91" s="463"/>
      <c r="VMG91" s="190" t="s">
        <v>220</v>
      </c>
      <c r="VMH91" s="190"/>
      <c r="VMI91" s="3"/>
      <c r="VMJ91" s="3"/>
      <c r="VMK91" s="3"/>
      <c r="VML91" s="3"/>
      <c r="VMM91" s="3"/>
      <c r="VMN91" s="5"/>
      <c r="VMO91" s="1"/>
      <c r="VMP91" s="85"/>
      <c r="VMQ91" s="85"/>
      <c r="VMR91" s="109"/>
      <c r="VMS91" s="109"/>
      <c r="VMT91" s="109"/>
      <c r="VMU91" s="463"/>
      <c r="VMV91" s="463"/>
      <c r="VMW91" s="190" t="s">
        <v>220</v>
      </c>
      <c r="VMX91" s="190"/>
      <c r="VMY91" s="3"/>
      <c r="VMZ91" s="3"/>
      <c r="VNA91" s="3"/>
      <c r="VNB91" s="3"/>
      <c r="VNC91" s="3"/>
      <c r="VND91" s="5"/>
      <c r="VNE91" s="1"/>
      <c r="VNF91" s="85"/>
      <c r="VNG91" s="85"/>
      <c r="VNH91" s="109"/>
      <c r="VNI91" s="109"/>
      <c r="VNJ91" s="109"/>
      <c r="VNK91" s="463"/>
      <c r="VNL91" s="463"/>
      <c r="VNM91" s="190" t="s">
        <v>220</v>
      </c>
      <c r="VNN91" s="190"/>
      <c r="VNO91" s="3"/>
      <c r="VNP91" s="3"/>
      <c r="VNQ91" s="3"/>
      <c r="VNR91" s="3"/>
      <c r="VNS91" s="3"/>
      <c r="VNT91" s="5"/>
      <c r="VNU91" s="1"/>
      <c r="VNV91" s="85"/>
      <c r="VNW91" s="85"/>
      <c r="VNX91" s="109"/>
      <c r="VNY91" s="109"/>
      <c r="VNZ91" s="109"/>
      <c r="VOA91" s="463"/>
      <c r="VOB91" s="463"/>
      <c r="VOC91" s="190" t="s">
        <v>220</v>
      </c>
      <c r="VOD91" s="190"/>
      <c r="VOE91" s="3"/>
      <c r="VOF91" s="3"/>
      <c r="VOG91" s="3"/>
      <c r="VOH91" s="3"/>
      <c r="VOI91" s="3"/>
      <c r="VOJ91" s="5"/>
      <c r="VOK91" s="1"/>
      <c r="VOL91" s="85"/>
      <c r="VOM91" s="85"/>
      <c r="VON91" s="109"/>
      <c r="VOO91" s="109"/>
      <c r="VOP91" s="109"/>
      <c r="VOQ91" s="463"/>
      <c r="VOR91" s="463"/>
      <c r="VOS91" s="190" t="s">
        <v>220</v>
      </c>
      <c r="VOT91" s="190"/>
      <c r="VOU91" s="3"/>
      <c r="VOV91" s="3"/>
      <c r="VOW91" s="3"/>
      <c r="VOX91" s="3"/>
      <c r="VOY91" s="3"/>
      <c r="VOZ91" s="5"/>
      <c r="VPA91" s="1"/>
      <c r="VPB91" s="85"/>
      <c r="VPC91" s="85"/>
      <c r="VPD91" s="109"/>
      <c r="VPE91" s="109"/>
      <c r="VPF91" s="109"/>
      <c r="VPG91" s="463"/>
      <c r="VPH91" s="463"/>
      <c r="VPI91" s="190" t="s">
        <v>220</v>
      </c>
      <c r="VPJ91" s="190"/>
      <c r="VPK91" s="3"/>
      <c r="VPL91" s="3"/>
      <c r="VPM91" s="3"/>
      <c r="VPN91" s="3"/>
      <c r="VPO91" s="3"/>
      <c r="VPP91" s="5"/>
      <c r="VPQ91" s="1"/>
      <c r="VPR91" s="85"/>
      <c r="VPS91" s="85"/>
      <c r="VPT91" s="109"/>
      <c r="VPU91" s="109"/>
      <c r="VPV91" s="109"/>
      <c r="VPW91" s="463"/>
      <c r="VPX91" s="463"/>
      <c r="VPY91" s="190" t="s">
        <v>220</v>
      </c>
      <c r="VPZ91" s="190"/>
      <c r="VQA91" s="3"/>
      <c r="VQB91" s="3"/>
      <c r="VQC91" s="3"/>
      <c r="VQD91" s="3"/>
      <c r="VQE91" s="3"/>
      <c r="VQF91" s="5"/>
      <c r="VQG91" s="1"/>
      <c r="VQH91" s="85"/>
      <c r="VQI91" s="85"/>
      <c r="VQJ91" s="109"/>
      <c r="VQK91" s="109"/>
      <c r="VQL91" s="109"/>
      <c r="VQM91" s="463"/>
      <c r="VQN91" s="463"/>
      <c r="VQO91" s="190" t="s">
        <v>220</v>
      </c>
      <c r="VQP91" s="190"/>
      <c r="VQQ91" s="3"/>
      <c r="VQR91" s="3"/>
      <c r="VQS91" s="3"/>
      <c r="VQT91" s="3"/>
      <c r="VQU91" s="3"/>
      <c r="VQV91" s="5"/>
      <c r="VQW91" s="1"/>
      <c r="VQX91" s="85"/>
      <c r="VQY91" s="85"/>
      <c r="VQZ91" s="109"/>
      <c r="VRA91" s="109"/>
      <c r="VRB91" s="109"/>
      <c r="VRC91" s="463"/>
      <c r="VRD91" s="463"/>
      <c r="VRE91" s="190" t="s">
        <v>220</v>
      </c>
      <c r="VRF91" s="190"/>
      <c r="VRG91" s="3"/>
      <c r="VRH91" s="3"/>
      <c r="VRI91" s="3"/>
      <c r="VRJ91" s="3"/>
      <c r="VRK91" s="3"/>
      <c r="VRL91" s="5"/>
      <c r="VRM91" s="1"/>
      <c r="VRN91" s="85"/>
      <c r="VRO91" s="85"/>
      <c r="VRP91" s="109"/>
      <c r="VRQ91" s="109"/>
      <c r="VRR91" s="109"/>
      <c r="VRS91" s="463"/>
      <c r="VRT91" s="463"/>
      <c r="VRU91" s="190" t="s">
        <v>220</v>
      </c>
      <c r="VRV91" s="190"/>
      <c r="VRW91" s="3"/>
      <c r="VRX91" s="3"/>
      <c r="VRY91" s="3"/>
      <c r="VRZ91" s="3"/>
      <c r="VSA91" s="3"/>
      <c r="VSB91" s="5"/>
      <c r="VSC91" s="1"/>
      <c r="VSD91" s="85"/>
      <c r="VSE91" s="85"/>
      <c r="VSF91" s="109"/>
      <c r="VSG91" s="109"/>
      <c r="VSH91" s="109"/>
      <c r="VSI91" s="463"/>
      <c r="VSJ91" s="463"/>
      <c r="VSK91" s="190" t="s">
        <v>220</v>
      </c>
      <c r="VSL91" s="190"/>
      <c r="VSM91" s="3"/>
      <c r="VSN91" s="3"/>
      <c r="VSO91" s="3"/>
      <c r="VSP91" s="3"/>
      <c r="VSQ91" s="3"/>
      <c r="VSR91" s="5"/>
      <c r="VSS91" s="1"/>
      <c r="VST91" s="85"/>
      <c r="VSU91" s="85"/>
      <c r="VSV91" s="109"/>
      <c r="VSW91" s="109"/>
      <c r="VSX91" s="109"/>
      <c r="VSY91" s="463"/>
      <c r="VSZ91" s="463"/>
      <c r="VTA91" s="190" t="s">
        <v>220</v>
      </c>
      <c r="VTB91" s="190"/>
      <c r="VTC91" s="3"/>
      <c r="VTD91" s="3"/>
      <c r="VTE91" s="3"/>
      <c r="VTF91" s="3"/>
      <c r="VTG91" s="3"/>
      <c r="VTH91" s="5"/>
      <c r="VTI91" s="1"/>
      <c r="VTJ91" s="85"/>
      <c r="VTK91" s="85"/>
      <c r="VTL91" s="109"/>
      <c r="VTM91" s="109"/>
      <c r="VTN91" s="109"/>
      <c r="VTO91" s="463"/>
      <c r="VTP91" s="463"/>
      <c r="VTQ91" s="190" t="s">
        <v>220</v>
      </c>
      <c r="VTR91" s="190"/>
      <c r="VTS91" s="3"/>
      <c r="VTT91" s="3"/>
      <c r="VTU91" s="3"/>
      <c r="VTV91" s="3"/>
      <c r="VTW91" s="3"/>
      <c r="VTX91" s="5"/>
      <c r="VTY91" s="1"/>
      <c r="VTZ91" s="85"/>
      <c r="VUA91" s="85"/>
      <c r="VUB91" s="109"/>
      <c r="VUC91" s="109"/>
      <c r="VUD91" s="109"/>
      <c r="VUE91" s="463"/>
      <c r="VUF91" s="463"/>
      <c r="VUG91" s="190" t="s">
        <v>220</v>
      </c>
      <c r="VUH91" s="190"/>
      <c r="VUI91" s="3"/>
      <c r="VUJ91" s="3"/>
      <c r="VUK91" s="3"/>
      <c r="VUL91" s="3"/>
      <c r="VUM91" s="3"/>
      <c r="VUN91" s="5"/>
      <c r="VUO91" s="1"/>
      <c r="VUP91" s="85"/>
      <c r="VUQ91" s="85"/>
      <c r="VUR91" s="109"/>
      <c r="VUS91" s="109"/>
      <c r="VUT91" s="109"/>
      <c r="VUU91" s="463"/>
      <c r="VUV91" s="463"/>
      <c r="VUW91" s="190" t="s">
        <v>220</v>
      </c>
      <c r="VUX91" s="190"/>
      <c r="VUY91" s="3"/>
      <c r="VUZ91" s="3"/>
      <c r="VVA91" s="3"/>
      <c r="VVB91" s="3"/>
      <c r="VVC91" s="3"/>
      <c r="VVD91" s="5"/>
      <c r="VVE91" s="1"/>
      <c r="VVF91" s="85"/>
      <c r="VVG91" s="85"/>
      <c r="VVH91" s="109"/>
      <c r="VVI91" s="109"/>
      <c r="VVJ91" s="109"/>
      <c r="VVK91" s="463"/>
      <c r="VVL91" s="463"/>
      <c r="VVM91" s="190" t="s">
        <v>220</v>
      </c>
      <c r="VVN91" s="190"/>
      <c r="VVO91" s="3"/>
      <c r="VVP91" s="3"/>
      <c r="VVQ91" s="3"/>
      <c r="VVR91" s="3"/>
      <c r="VVS91" s="3"/>
      <c r="VVT91" s="5"/>
      <c r="VVU91" s="1"/>
      <c r="VVV91" s="85"/>
      <c r="VVW91" s="85"/>
      <c r="VVX91" s="109"/>
      <c r="VVY91" s="109"/>
      <c r="VVZ91" s="109"/>
      <c r="VWA91" s="463"/>
      <c r="VWB91" s="463"/>
      <c r="VWC91" s="190" t="s">
        <v>220</v>
      </c>
      <c r="VWD91" s="190"/>
      <c r="VWE91" s="3"/>
      <c r="VWF91" s="3"/>
      <c r="VWG91" s="3"/>
      <c r="VWH91" s="3"/>
      <c r="VWI91" s="3"/>
      <c r="VWJ91" s="5"/>
      <c r="VWK91" s="1"/>
      <c r="VWL91" s="85"/>
      <c r="VWM91" s="85"/>
      <c r="VWN91" s="109"/>
      <c r="VWO91" s="109"/>
      <c r="VWP91" s="109"/>
      <c r="VWQ91" s="463"/>
      <c r="VWR91" s="463"/>
      <c r="VWS91" s="190" t="s">
        <v>220</v>
      </c>
      <c r="VWT91" s="190"/>
      <c r="VWU91" s="3"/>
      <c r="VWV91" s="3"/>
      <c r="VWW91" s="3"/>
      <c r="VWX91" s="3"/>
      <c r="VWY91" s="3"/>
      <c r="VWZ91" s="5"/>
      <c r="VXA91" s="1"/>
      <c r="VXB91" s="85"/>
      <c r="VXC91" s="85"/>
      <c r="VXD91" s="109"/>
      <c r="VXE91" s="109"/>
      <c r="VXF91" s="109"/>
      <c r="VXG91" s="463"/>
      <c r="VXH91" s="463"/>
      <c r="VXI91" s="190" t="s">
        <v>220</v>
      </c>
      <c r="VXJ91" s="190"/>
      <c r="VXK91" s="3"/>
      <c r="VXL91" s="3"/>
      <c r="VXM91" s="3"/>
      <c r="VXN91" s="3"/>
      <c r="VXO91" s="3"/>
      <c r="VXP91" s="5"/>
      <c r="VXQ91" s="1"/>
      <c r="VXR91" s="85"/>
      <c r="VXS91" s="85"/>
      <c r="VXT91" s="109"/>
      <c r="VXU91" s="109"/>
      <c r="VXV91" s="109"/>
      <c r="VXW91" s="463"/>
      <c r="VXX91" s="463"/>
      <c r="VXY91" s="190" t="s">
        <v>220</v>
      </c>
      <c r="VXZ91" s="190"/>
      <c r="VYA91" s="3"/>
      <c r="VYB91" s="3"/>
      <c r="VYC91" s="3"/>
      <c r="VYD91" s="3"/>
      <c r="VYE91" s="3"/>
      <c r="VYF91" s="5"/>
      <c r="VYG91" s="1"/>
      <c r="VYH91" s="85"/>
      <c r="VYI91" s="85"/>
      <c r="VYJ91" s="109"/>
      <c r="VYK91" s="109"/>
      <c r="VYL91" s="109"/>
      <c r="VYM91" s="463"/>
      <c r="VYN91" s="463"/>
      <c r="VYO91" s="190" t="s">
        <v>220</v>
      </c>
      <c r="VYP91" s="190"/>
      <c r="VYQ91" s="3"/>
      <c r="VYR91" s="3"/>
      <c r="VYS91" s="3"/>
      <c r="VYT91" s="3"/>
      <c r="VYU91" s="3"/>
      <c r="VYV91" s="5"/>
      <c r="VYW91" s="1"/>
      <c r="VYX91" s="85"/>
      <c r="VYY91" s="85"/>
      <c r="VYZ91" s="109"/>
      <c r="VZA91" s="109"/>
      <c r="VZB91" s="109"/>
      <c r="VZC91" s="463"/>
      <c r="VZD91" s="463"/>
      <c r="VZE91" s="190" t="s">
        <v>220</v>
      </c>
      <c r="VZF91" s="190"/>
      <c r="VZG91" s="3"/>
      <c r="VZH91" s="3"/>
      <c r="VZI91" s="3"/>
      <c r="VZJ91" s="3"/>
      <c r="VZK91" s="3"/>
      <c r="VZL91" s="5"/>
      <c r="VZM91" s="1"/>
      <c r="VZN91" s="85"/>
      <c r="VZO91" s="85"/>
      <c r="VZP91" s="109"/>
      <c r="VZQ91" s="109"/>
      <c r="VZR91" s="109"/>
      <c r="VZS91" s="463"/>
      <c r="VZT91" s="463"/>
      <c r="VZU91" s="190" t="s">
        <v>220</v>
      </c>
      <c r="VZV91" s="190"/>
      <c r="VZW91" s="3"/>
      <c r="VZX91" s="3"/>
      <c r="VZY91" s="3"/>
      <c r="VZZ91" s="3"/>
      <c r="WAA91" s="3"/>
      <c r="WAB91" s="5"/>
      <c r="WAC91" s="1"/>
      <c r="WAD91" s="85"/>
      <c r="WAE91" s="85"/>
      <c r="WAF91" s="109"/>
      <c r="WAG91" s="109"/>
      <c r="WAH91" s="109"/>
      <c r="WAI91" s="463"/>
      <c r="WAJ91" s="463"/>
      <c r="WAK91" s="190" t="s">
        <v>220</v>
      </c>
      <c r="WAL91" s="190"/>
      <c r="WAM91" s="3"/>
      <c r="WAN91" s="3"/>
      <c r="WAO91" s="3"/>
      <c r="WAP91" s="3"/>
      <c r="WAQ91" s="3"/>
      <c r="WAR91" s="5"/>
      <c r="WAS91" s="1"/>
      <c r="WAT91" s="85"/>
      <c r="WAU91" s="85"/>
      <c r="WAV91" s="109"/>
      <c r="WAW91" s="109"/>
      <c r="WAX91" s="109"/>
      <c r="WAY91" s="463"/>
      <c r="WAZ91" s="463"/>
      <c r="WBA91" s="190" t="s">
        <v>220</v>
      </c>
      <c r="WBB91" s="190"/>
      <c r="WBC91" s="3"/>
      <c r="WBD91" s="3"/>
      <c r="WBE91" s="3"/>
      <c r="WBF91" s="3"/>
      <c r="WBG91" s="3"/>
      <c r="WBH91" s="5"/>
      <c r="WBI91" s="1"/>
      <c r="WBJ91" s="85"/>
      <c r="WBK91" s="85"/>
      <c r="WBL91" s="109"/>
      <c r="WBM91" s="109"/>
      <c r="WBN91" s="109"/>
      <c r="WBO91" s="463"/>
      <c r="WBP91" s="463"/>
      <c r="WBQ91" s="190" t="s">
        <v>220</v>
      </c>
      <c r="WBR91" s="190"/>
      <c r="WBS91" s="3"/>
      <c r="WBT91" s="3"/>
      <c r="WBU91" s="3"/>
      <c r="WBV91" s="3"/>
      <c r="WBW91" s="3"/>
      <c r="WBX91" s="5"/>
      <c r="WBY91" s="1"/>
      <c r="WBZ91" s="85"/>
      <c r="WCA91" s="85"/>
      <c r="WCB91" s="109"/>
      <c r="WCC91" s="109"/>
      <c r="WCD91" s="109"/>
      <c r="WCE91" s="463"/>
      <c r="WCF91" s="463"/>
      <c r="WCG91" s="190" t="s">
        <v>220</v>
      </c>
      <c r="WCH91" s="190"/>
      <c r="WCI91" s="3"/>
      <c r="WCJ91" s="3"/>
      <c r="WCK91" s="3"/>
      <c r="WCL91" s="3"/>
      <c r="WCM91" s="3"/>
      <c r="WCN91" s="5"/>
      <c r="WCO91" s="1"/>
      <c r="WCP91" s="85"/>
      <c r="WCQ91" s="85"/>
      <c r="WCR91" s="109"/>
      <c r="WCS91" s="109"/>
      <c r="WCT91" s="109"/>
      <c r="WCU91" s="463"/>
      <c r="WCV91" s="463"/>
      <c r="WCW91" s="190" t="s">
        <v>220</v>
      </c>
      <c r="WCX91" s="190"/>
      <c r="WCY91" s="3"/>
      <c r="WCZ91" s="3"/>
      <c r="WDA91" s="3"/>
      <c r="WDB91" s="3"/>
      <c r="WDC91" s="3"/>
      <c r="WDD91" s="5"/>
      <c r="WDE91" s="1"/>
      <c r="WDF91" s="85"/>
      <c r="WDG91" s="85"/>
      <c r="WDH91" s="109"/>
      <c r="WDI91" s="109"/>
      <c r="WDJ91" s="109"/>
      <c r="WDK91" s="463"/>
      <c r="WDL91" s="463"/>
      <c r="WDM91" s="190" t="s">
        <v>220</v>
      </c>
      <c r="WDN91" s="190"/>
      <c r="WDO91" s="3"/>
      <c r="WDP91" s="3"/>
      <c r="WDQ91" s="3"/>
      <c r="WDR91" s="3"/>
      <c r="WDS91" s="3"/>
      <c r="WDT91" s="5"/>
      <c r="WDU91" s="1"/>
      <c r="WDV91" s="85"/>
      <c r="WDW91" s="85"/>
      <c r="WDX91" s="109"/>
      <c r="WDY91" s="109"/>
      <c r="WDZ91" s="109"/>
      <c r="WEA91" s="463"/>
      <c r="WEB91" s="463"/>
      <c r="WEC91" s="190" t="s">
        <v>220</v>
      </c>
      <c r="WED91" s="190"/>
      <c r="WEE91" s="3"/>
      <c r="WEF91" s="3"/>
      <c r="WEG91" s="3"/>
      <c r="WEH91" s="3"/>
      <c r="WEI91" s="3"/>
      <c r="WEJ91" s="5"/>
      <c r="WEK91" s="1"/>
      <c r="WEL91" s="85"/>
      <c r="WEM91" s="85"/>
      <c r="WEN91" s="109"/>
      <c r="WEO91" s="109"/>
      <c r="WEP91" s="109"/>
      <c r="WEQ91" s="463"/>
      <c r="WER91" s="463"/>
      <c r="WES91" s="190" t="s">
        <v>220</v>
      </c>
      <c r="WET91" s="190"/>
      <c r="WEU91" s="3"/>
      <c r="WEV91" s="3"/>
      <c r="WEW91" s="3"/>
      <c r="WEX91" s="3"/>
      <c r="WEY91" s="3"/>
      <c r="WEZ91" s="5"/>
      <c r="WFA91" s="1"/>
      <c r="WFB91" s="85"/>
      <c r="WFC91" s="85"/>
      <c r="WFD91" s="109"/>
      <c r="WFE91" s="109"/>
      <c r="WFF91" s="109"/>
      <c r="WFG91" s="463"/>
      <c r="WFH91" s="463"/>
      <c r="WFI91" s="190" t="s">
        <v>220</v>
      </c>
      <c r="WFJ91" s="190"/>
      <c r="WFK91" s="3"/>
      <c r="WFL91" s="3"/>
      <c r="WFM91" s="3"/>
      <c r="WFN91" s="3"/>
      <c r="WFO91" s="3"/>
      <c r="WFP91" s="5"/>
      <c r="WFQ91" s="1"/>
      <c r="WFR91" s="85"/>
      <c r="WFS91" s="85"/>
      <c r="WFT91" s="109"/>
      <c r="WFU91" s="109"/>
      <c r="WFV91" s="109"/>
      <c r="WFW91" s="463"/>
      <c r="WFX91" s="463"/>
      <c r="WFY91" s="190" t="s">
        <v>220</v>
      </c>
      <c r="WFZ91" s="190"/>
      <c r="WGA91" s="3"/>
      <c r="WGB91" s="3"/>
      <c r="WGC91" s="3"/>
      <c r="WGD91" s="3"/>
      <c r="WGE91" s="3"/>
      <c r="WGF91" s="5"/>
      <c r="WGG91" s="1"/>
      <c r="WGH91" s="85"/>
      <c r="WGI91" s="85"/>
      <c r="WGJ91" s="109"/>
      <c r="WGK91" s="109"/>
      <c r="WGL91" s="109"/>
      <c r="WGM91" s="463"/>
      <c r="WGN91" s="463"/>
      <c r="WGO91" s="190" t="s">
        <v>220</v>
      </c>
      <c r="WGP91" s="190"/>
      <c r="WGQ91" s="3"/>
      <c r="WGR91" s="3"/>
      <c r="WGS91" s="3"/>
      <c r="WGT91" s="3"/>
      <c r="WGU91" s="3"/>
      <c r="WGV91" s="5"/>
      <c r="WGW91" s="1"/>
      <c r="WGX91" s="85"/>
      <c r="WGY91" s="85"/>
      <c r="WGZ91" s="109"/>
      <c r="WHA91" s="109"/>
      <c r="WHB91" s="109"/>
      <c r="WHC91" s="463"/>
      <c r="WHD91" s="463"/>
      <c r="WHE91" s="190" t="s">
        <v>220</v>
      </c>
      <c r="WHF91" s="190"/>
      <c r="WHG91" s="3"/>
      <c r="WHH91" s="3"/>
      <c r="WHI91" s="3"/>
      <c r="WHJ91" s="3"/>
      <c r="WHK91" s="3"/>
      <c r="WHL91" s="5"/>
      <c r="WHM91" s="1"/>
      <c r="WHN91" s="85"/>
      <c r="WHO91" s="85"/>
      <c r="WHP91" s="109"/>
      <c r="WHQ91" s="109"/>
      <c r="WHR91" s="109"/>
      <c r="WHS91" s="463"/>
      <c r="WHT91" s="463"/>
      <c r="WHU91" s="190" t="s">
        <v>220</v>
      </c>
      <c r="WHV91" s="190"/>
      <c r="WHW91" s="3"/>
      <c r="WHX91" s="3"/>
      <c r="WHY91" s="3"/>
      <c r="WHZ91" s="3"/>
      <c r="WIA91" s="3"/>
      <c r="WIB91" s="5"/>
      <c r="WIC91" s="1"/>
      <c r="WID91" s="85"/>
      <c r="WIE91" s="85"/>
      <c r="WIF91" s="109"/>
      <c r="WIG91" s="109"/>
      <c r="WIH91" s="109"/>
      <c r="WII91" s="463"/>
      <c r="WIJ91" s="463"/>
      <c r="WIK91" s="190" t="s">
        <v>220</v>
      </c>
      <c r="WIL91" s="190"/>
      <c r="WIM91" s="3"/>
      <c r="WIN91" s="3"/>
      <c r="WIO91" s="3"/>
      <c r="WIP91" s="3"/>
      <c r="WIQ91" s="3"/>
      <c r="WIR91" s="5"/>
      <c r="WIS91" s="1"/>
      <c r="WIT91" s="85"/>
      <c r="WIU91" s="85"/>
      <c r="WIV91" s="109"/>
      <c r="WIW91" s="109"/>
      <c r="WIX91" s="109"/>
      <c r="WIY91" s="463"/>
      <c r="WIZ91" s="463"/>
      <c r="WJA91" s="190" t="s">
        <v>220</v>
      </c>
      <c r="WJB91" s="190"/>
      <c r="WJC91" s="3"/>
      <c r="WJD91" s="3"/>
      <c r="WJE91" s="3"/>
      <c r="WJF91" s="3"/>
      <c r="WJG91" s="3"/>
      <c r="WJH91" s="5"/>
      <c r="WJI91" s="1"/>
      <c r="WJJ91" s="85"/>
      <c r="WJK91" s="85"/>
      <c r="WJL91" s="109"/>
      <c r="WJM91" s="109"/>
      <c r="WJN91" s="109"/>
      <c r="WJO91" s="463"/>
      <c r="WJP91" s="463"/>
      <c r="WJQ91" s="190" t="s">
        <v>220</v>
      </c>
      <c r="WJR91" s="190"/>
      <c r="WJS91" s="3"/>
      <c r="WJT91" s="3"/>
      <c r="WJU91" s="3"/>
      <c r="WJV91" s="3"/>
      <c r="WJW91" s="3"/>
      <c r="WJX91" s="5"/>
      <c r="WJY91" s="1"/>
      <c r="WJZ91" s="85"/>
      <c r="WKA91" s="85"/>
      <c r="WKB91" s="109"/>
      <c r="WKC91" s="109"/>
      <c r="WKD91" s="109"/>
      <c r="WKE91" s="463"/>
      <c r="WKF91" s="463"/>
      <c r="WKG91" s="190" t="s">
        <v>220</v>
      </c>
      <c r="WKH91" s="190"/>
      <c r="WKI91" s="3"/>
      <c r="WKJ91" s="3"/>
      <c r="WKK91" s="3"/>
      <c r="WKL91" s="3"/>
      <c r="WKM91" s="3"/>
      <c r="WKN91" s="5"/>
      <c r="WKO91" s="1"/>
      <c r="WKP91" s="85"/>
      <c r="WKQ91" s="85"/>
      <c r="WKR91" s="109"/>
      <c r="WKS91" s="109"/>
      <c r="WKT91" s="109"/>
      <c r="WKU91" s="463"/>
      <c r="WKV91" s="463"/>
      <c r="WKW91" s="190" t="s">
        <v>220</v>
      </c>
      <c r="WKX91" s="190"/>
      <c r="WKY91" s="3"/>
      <c r="WKZ91" s="3"/>
      <c r="WLA91" s="3"/>
      <c r="WLB91" s="3"/>
      <c r="WLC91" s="3"/>
      <c r="WLD91" s="5"/>
      <c r="WLE91" s="1"/>
      <c r="WLF91" s="85"/>
      <c r="WLG91" s="85"/>
      <c r="WLH91" s="109"/>
      <c r="WLI91" s="109"/>
      <c r="WLJ91" s="109"/>
      <c r="WLK91" s="463"/>
      <c r="WLL91" s="463"/>
      <c r="WLM91" s="190" t="s">
        <v>220</v>
      </c>
      <c r="WLN91" s="190"/>
      <c r="WLO91" s="3"/>
      <c r="WLP91" s="3"/>
      <c r="WLQ91" s="3"/>
      <c r="WLR91" s="3"/>
      <c r="WLS91" s="3"/>
      <c r="WLT91" s="5"/>
      <c r="WLU91" s="1"/>
      <c r="WLV91" s="85"/>
      <c r="WLW91" s="85"/>
      <c r="WLX91" s="109"/>
      <c r="WLY91" s="109"/>
      <c r="WLZ91" s="109"/>
      <c r="WMA91" s="463"/>
      <c r="WMB91" s="463"/>
      <c r="WMC91" s="190" t="s">
        <v>220</v>
      </c>
      <c r="WMD91" s="190"/>
      <c r="WME91" s="3"/>
      <c r="WMF91" s="3"/>
      <c r="WMG91" s="3"/>
      <c r="WMH91" s="3"/>
      <c r="WMI91" s="3"/>
      <c r="WMJ91" s="5"/>
      <c r="WMK91" s="1"/>
      <c r="WML91" s="85"/>
      <c r="WMM91" s="85"/>
      <c r="WMN91" s="109"/>
      <c r="WMO91" s="109"/>
      <c r="WMP91" s="109"/>
      <c r="WMQ91" s="463"/>
      <c r="WMR91" s="463"/>
      <c r="WMS91" s="190" t="s">
        <v>220</v>
      </c>
      <c r="WMT91" s="190"/>
      <c r="WMU91" s="3"/>
      <c r="WMV91" s="3"/>
      <c r="WMW91" s="3"/>
      <c r="WMX91" s="3"/>
      <c r="WMY91" s="3"/>
      <c r="WMZ91" s="5"/>
      <c r="WNA91" s="1"/>
      <c r="WNB91" s="85"/>
      <c r="WNC91" s="85"/>
      <c r="WND91" s="109"/>
      <c r="WNE91" s="109"/>
      <c r="WNF91" s="109"/>
      <c r="WNG91" s="463"/>
      <c r="WNH91" s="463"/>
      <c r="WNI91" s="190" t="s">
        <v>220</v>
      </c>
      <c r="WNJ91" s="190"/>
      <c r="WNK91" s="3"/>
      <c r="WNL91" s="3"/>
      <c r="WNM91" s="3"/>
      <c r="WNN91" s="3"/>
      <c r="WNO91" s="3"/>
      <c r="WNP91" s="5"/>
      <c r="WNQ91" s="1"/>
      <c r="WNR91" s="85"/>
      <c r="WNS91" s="85"/>
      <c r="WNT91" s="109"/>
      <c r="WNU91" s="109"/>
      <c r="WNV91" s="109"/>
      <c r="WNW91" s="463"/>
      <c r="WNX91" s="463"/>
      <c r="WNY91" s="190" t="s">
        <v>220</v>
      </c>
      <c r="WNZ91" s="190"/>
      <c r="WOA91" s="3"/>
      <c r="WOB91" s="3"/>
      <c r="WOC91" s="3"/>
      <c r="WOD91" s="3"/>
      <c r="WOE91" s="3"/>
      <c r="WOF91" s="5"/>
      <c r="WOG91" s="1"/>
      <c r="WOH91" s="85"/>
      <c r="WOI91" s="85"/>
      <c r="WOJ91" s="109"/>
      <c r="WOK91" s="109"/>
      <c r="WOL91" s="109"/>
      <c r="WOM91" s="463"/>
      <c r="WON91" s="463"/>
      <c r="WOO91" s="190" t="s">
        <v>220</v>
      </c>
      <c r="WOP91" s="190"/>
      <c r="WOQ91" s="3"/>
      <c r="WOR91" s="3"/>
      <c r="WOS91" s="3"/>
      <c r="WOT91" s="3"/>
      <c r="WOU91" s="3"/>
      <c r="WOV91" s="5"/>
      <c r="WOW91" s="1"/>
      <c r="WOX91" s="85"/>
      <c r="WOY91" s="85"/>
      <c r="WOZ91" s="109"/>
      <c r="WPA91" s="109"/>
      <c r="WPB91" s="109"/>
      <c r="WPC91" s="463"/>
      <c r="WPD91" s="463"/>
      <c r="WPE91" s="190" t="s">
        <v>220</v>
      </c>
      <c r="WPF91" s="190"/>
      <c r="WPG91" s="3"/>
      <c r="WPH91" s="3"/>
      <c r="WPI91" s="3"/>
      <c r="WPJ91" s="3"/>
      <c r="WPK91" s="3"/>
      <c r="WPL91" s="5"/>
      <c r="WPM91" s="1"/>
      <c r="WPN91" s="85"/>
      <c r="WPO91" s="85"/>
      <c r="WPP91" s="109"/>
      <c r="WPQ91" s="109"/>
      <c r="WPR91" s="109"/>
      <c r="WPS91" s="463"/>
      <c r="WPT91" s="463"/>
      <c r="WPU91" s="190" t="s">
        <v>220</v>
      </c>
      <c r="WPV91" s="190"/>
      <c r="WPW91" s="3"/>
      <c r="WPX91" s="3"/>
      <c r="WPY91" s="3"/>
      <c r="WPZ91" s="3"/>
      <c r="WQA91" s="3"/>
      <c r="WQB91" s="5"/>
      <c r="WQC91" s="1"/>
      <c r="WQD91" s="85"/>
      <c r="WQE91" s="85"/>
      <c r="WQF91" s="109"/>
      <c r="WQG91" s="109"/>
      <c r="WQH91" s="109"/>
      <c r="WQI91" s="463"/>
      <c r="WQJ91" s="463"/>
      <c r="WQK91" s="190" t="s">
        <v>220</v>
      </c>
      <c r="WQL91" s="190"/>
      <c r="WQM91" s="3"/>
      <c r="WQN91" s="3"/>
      <c r="WQO91" s="3"/>
      <c r="WQP91" s="3"/>
      <c r="WQQ91" s="3"/>
      <c r="WQR91" s="5"/>
      <c r="WQS91" s="1"/>
      <c r="WQT91" s="85"/>
      <c r="WQU91" s="85"/>
      <c r="WQV91" s="109"/>
      <c r="WQW91" s="109"/>
      <c r="WQX91" s="109"/>
      <c r="WQY91" s="463"/>
      <c r="WQZ91" s="463"/>
      <c r="WRA91" s="190" t="s">
        <v>220</v>
      </c>
      <c r="WRB91" s="190"/>
      <c r="WRC91" s="3"/>
      <c r="WRD91" s="3"/>
      <c r="WRE91" s="3"/>
      <c r="WRF91" s="3"/>
      <c r="WRG91" s="3"/>
      <c r="WRH91" s="5"/>
      <c r="WRI91" s="1"/>
      <c r="WRJ91" s="85"/>
      <c r="WRK91" s="85"/>
      <c r="WRL91" s="109"/>
      <c r="WRM91" s="109"/>
      <c r="WRN91" s="109"/>
      <c r="WRO91" s="463"/>
      <c r="WRP91" s="463"/>
      <c r="WRQ91" s="190" t="s">
        <v>220</v>
      </c>
      <c r="WRR91" s="190"/>
      <c r="WRS91" s="3"/>
      <c r="WRT91" s="3"/>
      <c r="WRU91" s="3"/>
      <c r="WRV91" s="3"/>
      <c r="WRW91" s="3"/>
      <c r="WRX91" s="5"/>
      <c r="WRY91" s="1"/>
      <c r="WRZ91" s="85"/>
      <c r="WSA91" s="85"/>
      <c r="WSB91" s="109"/>
      <c r="WSC91" s="109"/>
      <c r="WSD91" s="109"/>
      <c r="WSE91" s="463"/>
      <c r="WSF91" s="463"/>
      <c r="WSG91" s="190" t="s">
        <v>220</v>
      </c>
      <c r="WSH91" s="190"/>
      <c r="WSI91" s="3"/>
      <c r="WSJ91" s="3"/>
      <c r="WSK91" s="3"/>
      <c r="WSL91" s="3"/>
      <c r="WSM91" s="3"/>
      <c r="WSN91" s="5"/>
      <c r="WSO91" s="1"/>
      <c r="WSP91" s="85"/>
      <c r="WSQ91" s="85"/>
      <c r="WSR91" s="109"/>
      <c r="WSS91" s="109"/>
      <c r="WST91" s="109"/>
      <c r="WSU91" s="463"/>
      <c r="WSV91" s="463"/>
      <c r="WSW91" s="190" t="s">
        <v>220</v>
      </c>
      <c r="WSX91" s="190"/>
      <c r="WSY91" s="3"/>
      <c r="WSZ91" s="3"/>
      <c r="WTA91" s="3"/>
      <c r="WTB91" s="3"/>
      <c r="WTC91" s="3"/>
      <c r="WTD91" s="5"/>
      <c r="WTE91" s="1"/>
      <c r="WTF91" s="85"/>
      <c r="WTG91" s="85"/>
      <c r="WTH91" s="109"/>
      <c r="WTI91" s="109"/>
      <c r="WTJ91" s="109"/>
      <c r="WTK91" s="463"/>
      <c r="WTL91" s="463"/>
      <c r="WTM91" s="190" t="s">
        <v>220</v>
      </c>
      <c r="WTN91" s="190"/>
      <c r="WTO91" s="3"/>
      <c r="WTP91" s="3"/>
      <c r="WTQ91" s="3"/>
      <c r="WTR91" s="3"/>
      <c r="WTS91" s="3"/>
      <c r="WTT91" s="5"/>
      <c r="WTU91" s="1"/>
      <c r="WTV91" s="85"/>
      <c r="WTW91" s="85"/>
      <c r="WTX91" s="109"/>
      <c r="WTY91" s="109"/>
      <c r="WTZ91" s="109"/>
      <c r="WUA91" s="463"/>
      <c r="WUB91" s="463"/>
      <c r="WUC91" s="190" t="s">
        <v>220</v>
      </c>
      <c r="WUD91" s="190"/>
      <c r="WUE91" s="3"/>
      <c r="WUF91" s="3"/>
      <c r="WUG91" s="3"/>
      <c r="WUH91" s="3"/>
      <c r="WUI91" s="3"/>
      <c r="WUJ91" s="5"/>
      <c r="WUK91" s="1"/>
      <c r="WUL91" s="85"/>
      <c r="WUM91" s="85"/>
      <c r="WUN91" s="109"/>
      <c r="WUO91" s="109"/>
      <c r="WUP91" s="109"/>
      <c r="WUQ91" s="463"/>
      <c r="WUR91" s="463"/>
      <c r="WUS91" s="190" t="s">
        <v>220</v>
      </c>
      <c r="WUT91" s="190"/>
      <c r="WUU91" s="3"/>
      <c r="WUV91" s="3"/>
      <c r="WUW91" s="3"/>
      <c r="WUX91" s="3"/>
      <c r="WUY91" s="3"/>
      <c r="WUZ91" s="5"/>
      <c r="WVA91" s="1"/>
      <c r="WVB91" s="85"/>
      <c r="WVC91" s="85"/>
      <c r="WVD91" s="109"/>
      <c r="WVE91" s="109"/>
      <c r="WVF91" s="109"/>
      <c r="WVG91" s="463"/>
      <c r="WVH91" s="463"/>
      <c r="WVI91" s="190" t="s">
        <v>220</v>
      </c>
      <c r="WVJ91" s="190"/>
      <c r="WVK91" s="3"/>
      <c r="WVL91" s="3"/>
      <c r="WVM91" s="3"/>
      <c r="WVN91" s="3"/>
      <c r="WVO91" s="3"/>
      <c r="WVP91" s="5"/>
      <c r="WVQ91" s="1"/>
      <c r="WVR91" s="85"/>
      <c r="WVS91" s="85"/>
      <c r="WVT91" s="109"/>
      <c r="WVU91" s="109"/>
      <c r="WVV91" s="109"/>
      <c r="WVW91" s="463"/>
      <c r="WVX91" s="463"/>
      <c r="WVY91" s="190" t="s">
        <v>220</v>
      </c>
      <c r="WVZ91" s="190"/>
      <c r="WWA91" s="3"/>
      <c r="WWB91" s="3"/>
      <c r="WWC91" s="3"/>
      <c r="WWD91" s="3"/>
      <c r="WWE91" s="3"/>
      <c r="WWF91" s="5"/>
      <c r="WWG91" s="1"/>
      <c r="WWH91" s="85"/>
      <c r="WWI91" s="85"/>
      <c r="WWJ91" s="109"/>
      <c r="WWK91" s="109"/>
      <c r="WWL91" s="109"/>
      <c r="WWM91" s="463"/>
      <c r="WWN91" s="463"/>
      <c r="WWO91" s="190" t="s">
        <v>220</v>
      </c>
      <c r="WWP91" s="190"/>
      <c r="WWQ91" s="3"/>
      <c r="WWR91" s="3"/>
      <c r="WWS91" s="3"/>
      <c r="WWT91" s="3"/>
      <c r="WWU91" s="3"/>
      <c r="WWV91" s="5"/>
      <c r="WWW91" s="1"/>
      <c r="WWX91" s="85"/>
      <c r="WWY91" s="85"/>
      <c r="WWZ91" s="109"/>
      <c r="WXA91" s="109"/>
      <c r="WXB91" s="109"/>
      <c r="WXC91" s="463"/>
      <c r="WXD91" s="463"/>
      <c r="WXE91" s="190" t="s">
        <v>220</v>
      </c>
      <c r="WXF91" s="190"/>
      <c r="WXG91" s="3"/>
      <c r="WXH91" s="3"/>
      <c r="WXI91" s="3"/>
      <c r="WXJ91" s="3"/>
      <c r="WXK91" s="3"/>
      <c r="WXL91" s="5"/>
      <c r="WXM91" s="1"/>
      <c r="WXN91" s="85"/>
      <c r="WXO91" s="85"/>
      <c r="WXP91" s="109"/>
      <c r="WXQ91" s="109"/>
      <c r="WXR91" s="109"/>
      <c r="WXS91" s="463"/>
      <c r="WXT91" s="463"/>
      <c r="WXU91" s="190" t="s">
        <v>220</v>
      </c>
      <c r="WXV91" s="190"/>
      <c r="WXW91" s="3"/>
      <c r="WXX91" s="3"/>
      <c r="WXY91" s="3"/>
      <c r="WXZ91" s="3"/>
      <c r="WYA91" s="3"/>
      <c r="WYB91" s="5"/>
      <c r="WYC91" s="1"/>
      <c r="WYD91" s="85"/>
      <c r="WYE91" s="85"/>
      <c r="WYF91" s="109"/>
      <c r="WYG91" s="109"/>
      <c r="WYH91" s="109"/>
      <c r="WYI91" s="463"/>
      <c r="WYJ91" s="463"/>
      <c r="WYK91" s="190" t="s">
        <v>220</v>
      </c>
      <c r="WYL91" s="190"/>
      <c r="WYM91" s="3"/>
      <c r="WYN91" s="3"/>
      <c r="WYO91" s="3"/>
      <c r="WYP91" s="3"/>
      <c r="WYQ91" s="3"/>
      <c r="WYR91" s="5"/>
      <c r="WYS91" s="1"/>
      <c r="WYT91" s="85"/>
      <c r="WYU91" s="85"/>
      <c r="WYV91" s="109"/>
      <c r="WYW91" s="109"/>
      <c r="WYX91" s="109"/>
      <c r="WYY91" s="463"/>
      <c r="WYZ91" s="463"/>
      <c r="WZA91" s="190" t="s">
        <v>220</v>
      </c>
      <c r="WZB91" s="190"/>
      <c r="WZC91" s="3"/>
      <c r="WZD91" s="3"/>
      <c r="WZE91" s="3"/>
      <c r="WZF91" s="3"/>
      <c r="WZG91" s="3"/>
      <c r="WZH91" s="5"/>
      <c r="WZI91" s="1"/>
      <c r="WZJ91" s="85"/>
      <c r="WZK91" s="85"/>
      <c r="WZL91" s="109"/>
      <c r="WZM91" s="109"/>
      <c r="WZN91" s="109"/>
      <c r="WZO91" s="463"/>
      <c r="WZP91" s="463"/>
      <c r="WZQ91" s="190" t="s">
        <v>220</v>
      </c>
      <c r="WZR91" s="190"/>
      <c r="WZS91" s="3"/>
      <c r="WZT91" s="3"/>
      <c r="WZU91" s="3"/>
      <c r="WZV91" s="3"/>
      <c r="WZW91" s="3"/>
      <c r="WZX91" s="5"/>
      <c r="WZY91" s="1"/>
      <c r="WZZ91" s="85"/>
      <c r="XAA91" s="85"/>
      <c r="XAB91" s="109"/>
      <c r="XAC91" s="109"/>
      <c r="XAD91" s="109"/>
      <c r="XAE91" s="463"/>
      <c r="XAF91" s="463"/>
      <c r="XAG91" s="190" t="s">
        <v>220</v>
      </c>
      <c r="XAH91" s="190"/>
      <c r="XAI91" s="3"/>
      <c r="XAJ91" s="3"/>
      <c r="XAK91" s="3"/>
      <c r="XAL91" s="3"/>
      <c r="XAM91" s="3"/>
      <c r="XAN91" s="5"/>
      <c r="XAO91" s="1"/>
      <c r="XAP91" s="85"/>
      <c r="XAQ91" s="85"/>
      <c r="XAR91" s="109"/>
      <c r="XAS91" s="109"/>
      <c r="XAT91" s="109"/>
      <c r="XAU91" s="463"/>
      <c r="XAV91" s="463"/>
      <c r="XAW91" s="190" t="s">
        <v>220</v>
      </c>
      <c r="XAX91" s="190"/>
      <c r="XAY91" s="3"/>
      <c r="XAZ91" s="3"/>
      <c r="XBA91" s="3"/>
      <c r="XBB91" s="3"/>
      <c r="XBC91" s="3"/>
      <c r="XBD91" s="5"/>
      <c r="XBE91" s="1"/>
      <c r="XBF91" s="85"/>
      <c r="XBG91" s="85"/>
      <c r="XBH91" s="109"/>
      <c r="XBI91" s="109"/>
      <c r="XBJ91" s="109"/>
      <c r="XBK91" s="463"/>
      <c r="XBL91" s="463"/>
      <c r="XBM91" s="190" t="s">
        <v>220</v>
      </c>
      <c r="XBN91" s="190"/>
      <c r="XBO91" s="3"/>
      <c r="XBP91" s="3"/>
      <c r="XBQ91" s="3"/>
      <c r="XBR91" s="3"/>
      <c r="XBS91" s="3"/>
      <c r="XBT91" s="5"/>
      <c r="XBU91" s="1"/>
      <c r="XBV91" s="85"/>
      <c r="XBW91" s="85"/>
      <c r="XBX91" s="109"/>
      <c r="XBY91" s="109"/>
      <c r="XBZ91" s="109"/>
      <c r="XCA91" s="463"/>
      <c r="XCB91" s="463"/>
      <c r="XCC91" s="190" t="s">
        <v>220</v>
      </c>
      <c r="XCD91" s="190"/>
      <c r="XCE91" s="3"/>
      <c r="XCF91" s="3"/>
      <c r="XCG91" s="3"/>
      <c r="XCH91" s="3"/>
      <c r="XCI91" s="3"/>
      <c r="XCJ91" s="5"/>
      <c r="XCK91" s="1"/>
      <c r="XCL91" s="85"/>
      <c r="XCM91" s="85"/>
      <c r="XCN91" s="109"/>
      <c r="XCO91" s="109"/>
      <c r="XCP91" s="109"/>
      <c r="XCQ91" s="463"/>
      <c r="XCR91" s="463"/>
      <c r="XCS91" s="190" t="s">
        <v>220</v>
      </c>
      <c r="XCT91" s="190"/>
      <c r="XCU91" s="3"/>
      <c r="XCV91" s="3"/>
      <c r="XCW91" s="3"/>
      <c r="XCX91" s="3"/>
      <c r="XCY91" s="3"/>
      <c r="XCZ91" s="5"/>
      <c r="XDA91" s="1"/>
      <c r="XDB91" s="85"/>
      <c r="XDC91" s="85"/>
      <c r="XDD91" s="109"/>
      <c r="XDE91" s="109"/>
      <c r="XDF91" s="109"/>
      <c r="XDG91" s="463"/>
      <c r="XDH91" s="463"/>
      <c r="XDI91" s="190" t="s">
        <v>220</v>
      </c>
      <c r="XDJ91" s="190"/>
      <c r="XDK91" s="3"/>
      <c r="XDL91" s="3"/>
      <c r="XDM91" s="3"/>
      <c r="XDN91" s="3"/>
      <c r="XDO91" s="3"/>
      <c r="XDP91" s="5"/>
      <c r="XDQ91" s="1"/>
      <c r="XDR91" s="85"/>
      <c r="XDS91" s="85"/>
      <c r="XDT91" s="109"/>
      <c r="XDU91" s="109"/>
      <c r="XDV91" s="109"/>
      <c r="XDW91" s="463"/>
      <c r="XDX91" s="463"/>
      <c r="XDY91" s="190" t="s">
        <v>220</v>
      </c>
      <c r="XDZ91" s="190"/>
      <c r="XEA91" s="3"/>
      <c r="XEB91" s="3"/>
      <c r="XEC91" s="3"/>
      <c r="XED91" s="3"/>
      <c r="XEE91" s="3"/>
      <c r="XEF91" s="5"/>
      <c r="XEG91" s="1"/>
      <c r="XEH91" s="85"/>
      <c r="XEI91" s="85"/>
      <c r="XEJ91" s="109"/>
      <c r="XEK91" s="109"/>
      <c r="XEL91" s="109"/>
      <c r="XEM91" s="463"/>
      <c r="XEN91" s="463"/>
      <c r="XEO91" s="190" t="s">
        <v>220</v>
      </c>
      <c r="XEP91" s="190"/>
      <c r="XEQ91" s="3"/>
      <c r="XER91" s="3"/>
      <c r="XES91" s="3"/>
      <c r="XET91" s="3"/>
      <c r="XEU91" s="3"/>
      <c r="XEV91" s="5"/>
      <c r="XEW91" s="1"/>
      <c r="XEX91" s="85"/>
      <c r="XEY91" s="85"/>
      <c r="XEZ91" s="109"/>
      <c r="XFA91" s="109"/>
      <c r="XFB91" s="109"/>
      <c r="XFC91" s="463"/>
      <c r="XFD91" s="463"/>
    </row>
    <row r="92" spans="2:16384" ht="46.5" customHeight="1" x14ac:dyDescent="0.25">
      <c r="B92" s="190" t="s">
        <v>220</v>
      </c>
      <c r="C92" s="109">
        <v>4</v>
      </c>
      <c r="D92" s="69" t="s">
        <v>1932</v>
      </c>
      <c r="E92" s="109">
        <v>22492761</v>
      </c>
      <c r="F92" s="3" t="s">
        <v>1357</v>
      </c>
      <c r="G92" s="109" t="s">
        <v>1845</v>
      </c>
      <c r="H92" s="137">
        <v>37099</v>
      </c>
      <c r="I92" s="109">
        <v>140751</v>
      </c>
      <c r="J92" s="69" t="s">
        <v>1933</v>
      </c>
      <c r="K92" s="69" t="s">
        <v>1934</v>
      </c>
      <c r="L92" s="69" t="s">
        <v>1923</v>
      </c>
      <c r="M92" s="109" t="s">
        <v>95</v>
      </c>
      <c r="N92" s="109" t="s">
        <v>1791</v>
      </c>
      <c r="O92" s="109" t="s">
        <v>1791</v>
      </c>
      <c r="P92" s="363"/>
      <c r="Q92" s="366"/>
    </row>
    <row r="96" spans="2:16384" ht="15.75" thickBot="1" x14ac:dyDescent="0.3"/>
    <row r="97" spans="1:26" ht="27" thickBot="1" x14ac:dyDescent="0.3">
      <c r="B97" s="449" t="s">
        <v>44</v>
      </c>
      <c r="C97" s="450"/>
      <c r="D97" s="450"/>
      <c r="E97" s="450"/>
      <c r="F97" s="450"/>
      <c r="G97" s="450"/>
      <c r="H97" s="450"/>
      <c r="I97" s="450"/>
      <c r="J97" s="450"/>
      <c r="K97" s="450"/>
      <c r="L97" s="450"/>
      <c r="M97" s="450"/>
      <c r="N97" s="451"/>
    </row>
    <row r="100" spans="1:26" ht="46.15" customHeight="1" x14ac:dyDescent="0.25">
      <c r="B100" s="68" t="s">
        <v>33</v>
      </c>
      <c r="C100" s="68" t="s">
        <v>45</v>
      </c>
      <c r="D100" s="452" t="s">
        <v>3</v>
      </c>
      <c r="E100" s="454"/>
    </row>
    <row r="101" spans="1:26" ht="46.9" customHeight="1" x14ac:dyDescent="0.25">
      <c r="B101" s="69" t="s">
        <v>85</v>
      </c>
      <c r="C101" s="109" t="s">
        <v>1791</v>
      </c>
      <c r="D101" s="463"/>
      <c r="E101" s="463"/>
    </row>
    <row r="104" spans="1:26" ht="26.25" x14ac:dyDescent="0.25">
      <c r="B104" s="437" t="s">
        <v>62</v>
      </c>
      <c r="C104" s="438"/>
      <c r="D104" s="438"/>
      <c r="E104" s="438"/>
      <c r="F104" s="438"/>
      <c r="G104" s="438"/>
      <c r="H104" s="438"/>
      <c r="I104" s="438"/>
      <c r="J104" s="438"/>
      <c r="K104" s="438"/>
      <c r="L104" s="438"/>
      <c r="M104" s="438"/>
      <c r="N104" s="438"/>
      <c r="O104" s="438"/>
      <c r="P104" s="438"/>
    </row>
    <row r="106" spans="1:26" ht="15.75" thickBot="1" x14ac:dyDescent="0.3"/>
    <row r="107" spans="1:26" ht="27" thickBot="1" x14ac:dyDescent="0.3">
      <c r="B107" s="449" t="s">
        <v>52</v>
      </c>
      <c r="C107" s="450"/>
      <c r="D107" s="450"/>
      <c r="E107" s="450"/>
      <c r="F107" s="450"/>
      <c r="G107" s="450"/>
      <c r="H107" s="450"/>
      <c r="I107" s="450"/>
      <c r="J107" s="450"/>
      <c r="K107" s="450"/>
      <c r="L107" s="450"/>
      <c r="M107" s="450"/>
      <c r="N107" s="451"/>
    </row>
    <row r="109" spans="1:26" ht="15.75" thickBot="1" x14ac:dyDescent="0.3">
      <c r="M109" s="65"/>
      <c r="N109" s="65"/>
    </row>
    <row r="110" spans="1:26" s="95" customFormat="1" ht="109.5" customHeight="1" x14ac:dyDescent="0.25">
      <c r="B110" s="106" t="s">
        <v>104</v>
      </c>
      <c r="C110" s="106" t="s">
        <v>105</v>
      </c>
      <c r="D110" s="106" t="s">
        <v>106</v>
      </c>
      <c r="E110" s="106" t="s">
        <v>43</v>
      </c>
      <c r="F110" s="106" t="s">
        <v>22</v>
      </c>
      <c r="G110" s="106" t="s">
        <v>65</v>
      </c>
      <c r="H110" s="106" t="s">
        <v>17</v>
      </c>
      <c r="I110" s="106" t="s">
        <v>10</v>
      </c>
      <c r="J110" s="106" t="s">
        <v>31</v>
      </c>
      <c r="K110" s="106" t="s">
        <v>59</v>
      </c>
      <c r="L110" s="106" t="s">
        <v>20</v>
      </c>
      <c r="M110" s="91" t="s">
        <v>26</v>
      </c>
      <c r="N110" s="106" t="s">
        <v>107</v>
      </c>
      <c r="O110" s="106" t="s">
        <v>36</v>
      </c>
      <c r="P110" s="107" t="s">
        <v>11</v>
      </c>
      <c r="Q110" s="107" t="s">
        <v>19</v>
      </c>
    </row>
    <row r="111" spans="1:26" s="101" customFormat="1" ht="45" x14ac:dyDescent="0.25">
      <c r="A111" s="47">
        <v>1</v>
      </c>
      <c r="B111" s="102" t="s">
        <v>1933</v>
      </c>
      <c r="C111" s="102" t="s">
        <v>1933</v>
      </c>
      <c r="D111" s="102" t="s">
        <v>1899</v>
      </c>
      <c r="E111" s="155">
        <v>3514</v>
      </c>
      <c r="F111" s="98" t="s">
        <v>96</v>
      </c>
      <c r="G111" s="115">
        <v>1</v>
      </c>
      <c r="H111" s="105">
        <v>40508</v>
      </c>
      <c r="I111" s="99">
        <v>40570</v>
      </c>
      <c r="J111" s="99" t="s">
        <v>96</v>
      </c>
      <c r="K111" s="99"/>
      <c r="L111" s="157">
        <f>(I111-H111)/30</f>
        <v>2.0666666666666669</v>
      </c>
      <c r="M111" s="124">
        <v>330</v>
      </c>
      <c r="N111" s="124">
        <f>+M111*G111</f>
        <v>330</v>
      </c>
      <c r="O111" s="27">
        <v>60307500</v>
      </c>
      <c r="P111" s="27"/>
      <c r="Q111" s="116" t="s">
        <v>1900</v>
      </c>
      <c r="R111" s="100"/>
      <c r="S111" s="100"/>
      <c r="T111" s="100"/>
      <c r="U111" s="100"/>
      <c r="V111" s="100"/>
      <c r="W111" s="100"/>
      <c r="X111" s="100"/>
      <c r="Y111" s="100"/>
      <c r="Z111" s="100"/>
    </row>
    <row r="112" spans="1:26" s="101" customFormat="1" ht="45" x14ac:dyDescent="0.25">
      <c r="A112" s="47">
        <f>+A111+1</f>
        <v>2</v>
      </c>
      <c r="B112" s="102" t="s">
        <v>1933</v>
      </c>
      <c r="C112" s="102" t="s">
        <v>1933</v>
      </c>
      <c r="D112" s="102" t="s">
        <v>1899</v>
      </c>
      <c r="E112" s="155">
        <v>1579</v>
      </c>
      <c r="F112" s="98" t="s">
        <v>96</v>
      </c>
      <c r="G112" s="97">
        <v>1</v>
      </c>
      <c r="H112" s="105">
        <v>40581</v>
      </c>
      <c r="I112" s="99">
        <v>40856</v>
      </c>
      <c r="J112" s="99" t="s">
        <v>96</v>
      </c>
      <c r="K112" s="99"/>
      <c r="L112" s="157">
        <f t="shared" ref="L112:L118" si="2">(I112-H112)/30</f>
        <v>9.1666666666666661</v>
      </c>
      <c r="M112" s="124">
        <v>485</v>
      </c>
      <c r="N112" s="124">
        <v>485</v>
      </c>
      <c r="O112" s="27">
        <v>405666610</v>
      </c>
      <c r="P112" s="27"/>
      <c r="Q112" s="116" t="s">
        <v>1900</v>
      </c>
      <c r="R112" s="100"/>
      <c r="S112" s="100"/>
      <c r="T112" s="100"/>
      <c r="U112" s="100"/>
      <c r="V112" s="100"/>
      <c r="W112" s="100"/>
      <c r="X112" s="100"/>
      <c r="Y112" s="100"/>
      <c r="Z112" s="100"/>
    </row>
    <row r="113" spans="1:26" s="101" customFormat="1" ht="45" x14ac:dyDescent="0.25">
      <c r="A113" s="47">
        <f t="shared" ref="A113:A118" si="3">+A112+1</f>
        <v>3</v>
      </c>
      <c r="B113" s="102" t="s">
        <v>1933</v>
      </c>
      <c r="C113" s="102" t="s">
        <v>1933</v>
      </c>
      <c r="D113" s="102" t="s">
        <v>1899</v>
      </c>
      <c r="E113" s="155">
        <v>4833</v>
      </c>
      <c r="F113" s="98" t="s">
        <v>96</v>
      </c>
      <c r="G113" s="97">
        <v>1</v>
      </c>
      <c r="H113" s="105">
        <v>41386</v>
      </c>
      <c r="I113" s="99">
        <v>41601</v>
      </c>
      <c r="J113" s="99" t="s">
        <v>96</v>
      </c>
      <c r="K113" s="99"/>
      <c r="L113" s="157">
        <f t="shared" si="2"/>
        <v>7.166666666666667</v>
      </c>
      <c r="M113" s="124">
        <v>330</v>
      </c>
      <c r="N113" s="124">
        <v>330</v>
      </c>
      <c r="O113" s="27">
        <v>236313000</v>
      </c>
      <c r="P113" s="27"/>
      <c r="Q113" s="116" t="s">
        <v>1900</v>
      </c>
      <c r="R113" s="100"/>
      <c r="S113" s="100"/>
      <c r="T113" s="100"/>
      <c r="U113" s="100"/>
      <c r="V113" s="100"/>
      <c r="W113" s="100"/>
      <c r="X113" s="100"/>
      <c r="Y113" s="100"/>
      <c r="Z113" s="100"/>
    </row>
    <row r="114" spans="1:26" s="101" customFormat="1" x14ac:dyDescent="0.25">
      <c r="A114" s="47">
        <f t="shared" si="3"/>
        <v>4</v>
      </c>
      <c r="B114" s="102"/>
      <c r="C114" s="103"/>
      <c r="D114" s="102"/>
      <c r="E114" s="97"/>
      <c r="F114" s="98"/>
      <c r="G114" s="98"/>
      <c r="H114" s="98"/>
      <c r="I114" s="99"/>
      <c r="J114" s="99"/>
      <c r="K114" s="99"/>
      <c r="L114" s="157">
        <f t="shared" si="2"/>
        <v>0</v>
      </c>
      <c r="M114" s="124"/>
      <c r="N114" s="124"/>
      <c r="O114" s="27"/>
      <c r="P114" s="27"/>
      <c r="Q114" s="116"/>
      <c r="R114" s="100"/>
      <c r="S114" s="100"/>
      <c r="T114" s="100"/>
      <c r="U114" s="100"/>
      <c r="V114" s="100"/>
      <c r="W114" s="100"/>
      <c r="X114" s="100"/>
      <c r="Y114" s="100"/>
      <c r="Z114" s="100"/>
    </row>
    <row r="115" spans="1:26" s="101" customFormat="1" x14ac:dyDescent="0.25">
      <c r="A115" s="47">
        <f t="shared" si="3"/>
        <v>5</v>
      </c>
      <c r="B115" s="102"/>
      <c r="C115" s="103"/>
      <c r="D115" s="102"/>
      <c r="E115" s="97"/>
      <c r="F115" s="98"/>
      <c r="G115" s="98"/>
      <c r="H115" s="98"/>
      <c r="I115" s="99"/>
      <c r="J115" s="99"/>
      <c r="K115" s="99"/>
      <c r="L115" s="157">
        <f t="shared" si="2"/>
        <v>0</v>
      </c>
      <c r="M115" s="124"/>
      <c r="N115" s="124"/>
      <c r="O115" s="27"/>
      <c r="P115" s="27"/>
      <c r="Q115" s="116"/>
      <c r="R115" s="100"/>
      <c r="S115" s="100"/>
      <c r="T115" s="100"/>
      <c r="U115" s="100"/>
      <c r="V115" s="100"/>
      <c r="W115" s="100"/>
      <c r="X115" s="100"/>
      <c r="Y115" s="100"/>
      <c r="Z115" s="100"/>
    </row>
    <row r="116" spans="1:26" s="101" customFormat="1" x14ac:dyDescent="0.25">
      <c r="A116" s="47">
        <f t="shared" si="3"/>
        <v>6</v>
      </c>
      <c r="B116" s="102"/>
      <c r="C116" s="103"/>
      <c r="D116" s="102"/>
      <c r="E116" s="97"/>
      <c r="F116" s="98"/>
      <c r="G116" s="98"/>
      <c r="H116" s="98"/>
      <c r="I116" s="99"/>
      <c r="J116" s="99"/>
      <c r="K116" s="99"/>
      <c r="L116" s="157">
        <f t="shared" si="2"/>
        <v>0</v>
      </c>
      <c r="M116" s="124"/>
      <c r="N116" s="124"/>
      <c r="O116" s="27"/>
      <c r="P116" s="27"/>
      <c r="Q116" s="116"/>
      <c r="R116" s="100"/>
      <c r="S116" s="100"/>
      <c r="T116" s="100"/>
      <c r="U116" s="100"/>
      <c r="V116" s="100"/>
      <c r="W116" s="100"/>
      <c r="X116" s="100"/>
      <c r="Y116" s="100"/>
      <c r="Z116" s="100"/>
    </row>
    <row r="117" spans="1:26" s="101" customFormat="1" x14ac:dyDescent="0.25">
      <c r="A117" s="47">
        <f t="shared" si="3"/>
        <v>7</v>
      </c>
      <c r="B117" s="102"/>
      <c r="C117" s="103"/>
      <c r="D117" s="102"/>
      <c r="E117" s="97"/>
      <c r="F117" s="98"/>
      <c r="G117" s="98"/>
      <c r="H117" s="98"/>
      <c r="I117" s="99"/>
      <c r="J117" s="99"/>
      <c r="K117" s="99"/>
      <c r="L117" s="157">
        <f t="shared" si="2"/>
        <v>0</v>
      </c>
      <c r="M117" s="90"/>
      <c r="N117" s="124"/>
      <c r="O117" s="27"/>
      <c r="P117" s="27"/>
      <c r="Q117" s="116"/>
      <c r="R117" s="100"/>
      <c r="S117" s="100"/>
      <c r="T117" s="100"/>
      <c r="U117" s="100"/>
      <c r="V117" s="100"/>
      <c r="W117" s="100"/>
      <c r="X117" s="100"/>
      <c r="Y117" s="100"/>
      <c r="Z117" s="100"/>
    </row>
    <row r="118" spans="1:26" s="101" customFormat="1" x14ac:dyDescent="0.25">
      <c r="A118" s="47">
        <f t="shared" si="3"/>
        <v>8</v>
      </c>
      <c r="B118" s="102"/>
      <c r="C118" s="103"/>
      <c r="D118" s="102"/>
      <c r="E118" s="97"/>
      <c r="F118" s="98"/>
      <c r="G118" s="98"/>
      <c r="H118" s="98"/>
      <c r="I118" s="99"/>
      <c r="J118" s="99"/>
      <c r="K118" s="99"/>
      <c r="L118" s="157">
        <f t="shared" si="2"/>
        <v>0</v>
      </c>
      <c r="M118" s="90"/>
      <c r="N118" s="90"/>
      <c r="O118" s="27"/>
      <c r="P118" s="27"/>
      <c r="Q118" s="116"/>
      <c r="R118" s="100"/>
      <c r="S118" s="100"/>
      <c r="T118" s="100"/>
      <c r="U118" s="100"/>
      <c r="V118" s="100"/>
      <c r="W118" s="100"/>
      <c r="X118" s="100"/>
      <c r="Y118" s="100"/>
      <c r="Z118" s="100"/>
    </row>
    <row r="119" spans="1:26" s="101" customFormat="1" x14ac:dyDescent="0.25">
      <c r="A119" s="47"/>
      <c r="B119" s="50" t="s">
        <v>16</v>
      </c>
      <c r="C119" s="103"/>
      <c r="D119" s="102"/>
      <c r="E119" s="97"/>
      <c r="F119" s="98"/>
      <c r="G119" s="98"/>
      <c r="H119" s="98"/>
      <c r="I119" s="99"/>
      <c r="J119" s="99"/>
      <c r="K119" s="104">
        <f t="shared" ref="K119:N119" si="4">SUM(K111:K118)</f>
        <v>0</v>
      </c>
      <c r="L119" s="104">
        <f t="shared" si="4"/>
        <v>18.399999999999999</v>
      </c>
      <c r="M119" s="114">
        <f t="shared" si="4"/>
        <v>1145</v>
      </c>
      <c r="N119" s="104">
        <f t="shared" si="4"/>
        <v>1145</v>
      </c>
      <c r="O119" s="27"/>
      <c r="P119" s="27"/>
      <c r="Q119" s="117"/>
    </row>
    <row r="120" spans="1:26" x14ac:dyDescent="0.25">
      <c r="B120" s="30"/>
      <c r="C120" s="30"/>
      <c r="D120" s="30"/>
      <c r="E120" s="31"/>
      <c r="F120" s="30"/>
      <c r="G120" s="30"/>
      <c r="H120" s="30"/>
      <c r="I120" s="30"/>
      <c r="J120" s="30"/>
      <c r="K120" s="30"/>
      <c r="L120" s="30"/>
      <c r="M120" s="30"/>
      <c r="N120" s="30"/>
      <c r="O120" s="30"/>
      <c r="P120" s="30"/>
    </row>
    <row r="121" spans="1:26" ht="18.75" x14ac:dyDescent="0.25">
      <c r="B121" s="59" t="s">
        <v>32</v>
      </c>
      <c r="C121" s="73">
        <f>+K119</f>
        <v>0</v>
      </c>
      <c r="H121" s="32"/>
      <c r="I121" s="32"/>
      <c r="J121" s="32"/>
      <c r="K121" s="32"/>
      <c r="L121" s="32"/>
      <c r="M121" s="32"/>
      <c r="N121" s="30"/>
      <c r="O121" s="30"/>
      <c r="P121" s="30"/>
    </row>
    <row r="123" spans="1:26" ht="15.75" thickBot="1" x14ac:dyDescent="0.3"/>
    <row r="124" spans="1:26" ht="37.15" customHeight="1" thickBot="1" x14ac:dyDescent="0.3">
      <c r="B124" s="76" t="s">
        <v>47</v>
      </c>
      <c r="C124" s="77" t="s">
        <v>48</v>
      </c>
      <c r="D124" s="76" t="s">
        <v>49</v>
      </c>
      <c r="E124" s="77" t="s">
        <v>53</v>
      </c>
    </row>
    <row r="125" spans="1:26" ht="41.45" customHeight="1" x14ac:dyDescent="0.25">
      <c r="B125" s="67" t="s">
        <v>86</v>
      </c>
      <c r="C125" s="70">
        <v>20</v>
      </c>
      <c r="D125" s="70">
        <v>0</v>
      </c>
      <c r="E125" s="467">
        <f>+D125+D126+D127</f>
        <v>0</v>
      </c>
    </row>
    <row r="126" spans="1:26" x14ac:dyDescent="0.25">
      <c r="B126" s="67" t="s">
        <v>87</v>
      </c>
      <c r="C126" s="200">
        <v>30</v>
      </c>
      <c r="D126" s="193">
        <v>0</v>
      </c>
      <c r="E126" s="468"/>
    </row>
    <row r="127" spans="1:26" ht="15.75" thickBot="1" x14ac:dyDescent="0.3">
      <c r="B127" s="67" t="s">
        <v>88</v>
      </c>
      <c r="C127" s="72">
        <v>40</v>
      </c>
      <c r="D127" s="72">
        <v>0</v>
      </c>
      <c r="E127" s="469"/>
    </row>
    <row r="129" spans="1:17" ht="15.75" thickBot="1" x14ac:dyDescent="0.3"/>
    <row r="130" spans="1:17" ht="27" thickBot="1" x14ac:dyDescent="0.3">
      <c r="B130" s="449" t="s">
        <v>50</v>
      </c>
      <c r="C130" s="450"/>
      <c r="D130" s="450"/>
      <c r="E130" s="450"/>
      <c r="F130" s="450"/>
      <c r="G130" s="450"/>
      <c r="H130" s="450"/>
      <c r="I130" s="450"/>
      <c r="J130" s="450"/>
      <c r="K130" s="450"/>
      <c r="L130" s="450"/>
      <c r="M130" s="450"/>
      <c r="N130" s="451"/>
    </row>
    <row r="132" spans="1:17" ht="76.5" customHeight="1" x14ac:dyDescent="0.25">
      <c r="B132" s="108" t="s">
        <v>0</v>
      </c>
      <c r="C132" s="108" t="s">
        <v>39</v>
      </c>
      <c r="D132" s="108" t="s">
        <v>40</v>
      </c>
      <c r="E132" s="108" t="s">
        <v>78</v>
      </c>
      <c r="F132" s="108" t="s">
        <v>80</v>
      </c>
      <c r="G132" s="108" t="s">
        <v>81</v>
      </c>
      <c r="H132" s="108" t="s">
        <v>82</v>
      </c>
      <c r="I132" s="108" t="s">
        <v>79</v>
      </c>
      <c r="J132" s="452" t="s">
        <v>83</v>
      </c>
      <c r="K132" s="453"/>
      <c r="L132" s="454"/>
      <c r="M132" s="108" t="s">
        <v>84</v>
      </c>
      <c r="N132" s="108" t="s">
        <v>41</v>
      </c>
      <c r="O132" s="108" t="s">
        <v>42</v>
      </c>
      <c r="P132" s="452" t="s">
        <v>3</v>
      </c>
      <c r="Q132" s="454"/>
    </row>
    <row r="133" spans="1:17" ht="94.5" customHeight="1" x14ac:dyDescent="0.25">
      <c r="B133" s="190" t="s">
        <v>510</v>
      </c>
      <c r="C133" s="190">
        <v>1</v>
      </c>
      <c r="D133" s="190" t="s">
        <v>1935</v>
      </c>
      <c r="E133" s="3">
        <v>45586706</v>
      </c>
      <c r="F133" s="3" t="s">
        <v>1936</v>
      </c>
      <c r="G133" s="3" t="s">
        <v>1840</v>
      </c>
      <c r="H133" s="125">
        <v>40571</v>
      </c>
      <c r="I133" s="5"/>
      <c r="J133" s="109" t="s">
        <v>1937</v>
      </c>
      <c r="K133" s="164" t="s">
        <v>1938</v>
      </c>
      <c r="L133" s="86" t="s">
        <v>1939</v>
      </c>
      <c r="M133" s="109" t="s">
        <v>95</v>
      </c>
      <c r="N133" s="109" t="s">
        <v>96</v>
      </c>
      <c r="O133" s="109" t="s">
        <v>95</v>
      </c>
      <c r="P133" s="460" t="s">
        <v>1940</v>
      </c>
      <c r="Q133" s="460"/>
    </row>
    <row r="134" spans="1:17" ht="60.75" customHeight="1" x14ac:dyDescent="0.25">
      <c r="B134" s="190" t="s">
        <v>92</v>
      </c>
      <c r="C134" s="190">
        <v>2</v>
      </c>
      <c r="D134" s="190" t="s">
        <v>1941</v>
      </c>
      <c r="E134" s="3">
        <v>22503458</v>
      </c>
      <c r="F134" s="190" t="s">
        <v>1942</v>
      </c>
      <c r="G134" s="190" t="s">
        <v>1943</v>
      </c>
      <c r="H134" s="125">
        <v>41116</v>
      </c>
      <c r="I134" s="5"/>
      <c r="J134" s="69" t="s">
        <v>1944</v>
      </c>
      <c r="K134" s="164" t="s">
        <v>1945</v>
      </c>
      <c r="L134" s="86" t="s">
        <v>1946</v>
      </c>
      <c r="M134" s="109" t="s">
        <v>95</v>
      </c>
      <c r="N134" s="109" t="s">
        <v>95</v>
      </c>
      <c r="O134" s="109" t="s">
        <v>95</v>
      </c>
      <c r="P134" s="463"/>
      <c r="Q134" s="463"/>
    </row>
    <row r="135" spans="1:17" ht="60.75" customHeight="1" x14ac:dyDescent="0.25">
      <c r="B135" s="190" t="s">
        <v>93</v>
      </c>
      <c r="C135" s="190">
        <v>3</v>
      </c>
      <c r="D135" s="190" t="s">
        <v>1947</v>
      </c>
      <c r="E135" s="3">
        <v>44157520</v>
      </c>
      <c r="F135" s="3" t="s">
        <v>1948</v>
      </c>
      <c r="G135" s="3" t="s">
        <v>1916</v>
      </c>
      <c r="H135" s="125">
        <v>39430</v>
      </c>
      <c r="I135" s="5" t="s">
        <v>1949</v>
      </c>
      <c r="J135" s="190" t="s">
        <v>1950</v>
      </c>
      <c r="K135" s="86" t="s">
        <v>1951</v>
      </c>
      <c r="L135" s="86" t="s">
        <v>1952</v>
      </c>
      <c r="M135" s="109" t="s">
        <v>95</v>
      </c>
      <c r="N135" s="109" t="s">
        <v>95</v>
      </c>
      <c r="O135" s="109" t="s">
        <v>95</v>
      </c>
      <c r="P135" s="463"/>
      <c r="Q135" s="463"/>
    </row>
    <row r="136" spans="1:17" ht="33.6" customHeight="1" x14ac:dyDescent="0.25">
      <c r="A136" s="10"/>
      <c r="B136" s="10"/>
      <c r="C136" s="358"/>
      <c r="D136" s="359"/>
      <c r="E136" s="359"/>
      <c r="F136" s="359"/>
      <c r="G136" s="359"/>
      <c r="H136" s="359"/>
      <c r="I136" s="287"/>
      <c r="J136" s="360"/>
      <c r="K136" s="361"/>
      <c r="L136" s="361"/>
      <c r="M136" s="10"/>
      <c r="N136" s="10"/>
      <c r="O136" s="10"/>
      <c r="P136" s="515"/>
      <c r="Q136" s="515"/>
    </row>
    <row r="139" spans="1:17" ht="15.75" thickBot="1" x14ac:dyDescent="0.3"/>
    <row r="140" spans="1:17" ht="54" customHeight="1" x14ac:dyDescent="0.25">
      <c r="B140" s="112" t="s">
        <v>33</v>
      </c>
      <c r="C140" s="112" t="s">
        <v>47</v>
      </c>
      <c r="D140" s="108" t="s">
        <v>48</v>
      </c>
      <c r="E140" s="112" t="s">
        <v>49</v>
      </c>
      <c r="F140" s="77" t="s">
        <v>54</v>
      </c>
      <c r="G140" s="82"/>
    </row>
    <row r="141" spans="1:17" ht="120.75" customHeight="1" x14ac:dyDescent="0.2">
      <c r="B141" s="470" t="s">
        <v>51</v>
      </c>
      <c r="C141" s="6" t="s">
        <v>89</v>
      </c>
      <c r="D141" s="193">
        <v>25</v>
      </c>
      <c r="E141" s="193">
        <v>0</v>
      </c>
      <c r="F141" s="471">
        <f>+E141+E142+E143</f>
        <v>35</v>
      </c>
      <c r="G141" s="83"/>
    </row>
    <row r="142" spans="1:17" ht="76.150000000000006" customHeight="1" x14ac:dyDescent="0.2">
      <c r="B142" s="470"/>
      <c r="C142" s="6" t="s">
        <v>90</v>
      </c>
      <c r="D142" s="197">
        <v>25</v>
      </c>
      <c r="E142" s="193">
        <v>25</v>
      </c>
      <c r="F142" s="472"/>
      <c r="G142" s="83"/>
    </row>
    <row r="143" spans="1:17" ht="69" customHeight="1" x14ac:dyDescent="0.2">
      <c r="B143" s="470"/>
      <c r="C143" s="6" t="s">
        <v>91</v>
      </c>
      <c r="D143" s="193">
        <v>10</v>
      </c>
      <c r="E143" s="193">
        <v>10</v>
      </c>
      <c r="F143" s="473"/>
      <c r="G143" s="83"/>
    </row>
    <row r="144" spans="1:17" x14ac:dyDescent="0.25">
      <c r="C144" s="92"/>
    </row>
    <row r="147" spans="2:5" x14ac:dyDescent="0.25">
      <c r="B147" s="110" t="s">
        <v>55</v>
      </c>
    </row>
    <row r="150" spans="2:5" x14ac:dyDescent="0.25">
      <c r="B150" s="113" t="s">
        <v>33</v>
      </c>
      <c r="C150" s="113" t="s">
        <v>56</v>
      </c>
      <c r="D150" s="112" t="s">
        <v>49</v>
      </c>
      <c r="E150" s="112" t="s">
        <v>16</v>
      </c>
    </row>
    <row r="151" spans="2:5" ht="28.5" x14ac:dyDescent="0.25">
      <c r="B151" s="93" t="s">
        <v>57</v>
      </c>
      <c r="C151" s="94">
        <v>40</v>
      </c>
      <c r="D151" s="193">
        <f>+E125</f>
        <v>0</v>
      </c>
      <c r="E151" s="446">
        <f>+D151+D152</f>
        <v>35</v>
      </c>
    </row>
    <row r="152" spans="2:5" ht="42.75" x14ac:dyDescent="0.25">
      <c r="B152" s="93" t="s">
        <v>58</v>
      </c>
      <c r="C152" s="94">
        <v>60</v>
      </c>
      <c r="D152" s="193">
        <f>+F141</f>
        <v>35</v>
      </c>
      <c r="E152" s="447"/>
    </row>
  </sheetData>
  <mergeCells count="1071">
    <mergeCell ref="P134:Q134"/>
    <mergeCell ref="P135:Q135"/>
    <mergeCell ref="P136:Q136"/>
    <mergeCell ref="B141:B143"/>
    <mergeCell ref="F141:F143"/>
    <mergeCell ref="E151:E152"/>
    <mergeCell ref="B107:N107"/>
    <mergeCell ref="E125:E127"/>
    <mergeCell ref="B130:N130"/>
    <mergeCell ref="J132:L132"/>
    <mergeCell ref="P132:Q132"/>
    <mergeCell ref="P133:Q133"/>
    <mergeCell ref="XEM91:XEN91"/>
    <mergeCell ref="XFC91:XFD91"/>
    <mergeCell ref="B97:N97"/>
    <mergeCell ref="D100:E100"/>
    <mergeCell ref="D101:E101"/>
    <mergeCell ref="B104:P104"/>
    <mergeCell ref="XAU91:XAV91"/>
    <mergeCell ref="XBK91:XBL91"/>
    <mergeCell ref="XCA91:XCB91"/>
    <mergeCell ref="XCQ91:XCR91"/>
    <mergeCell ref="XDG91:XDH91"/>
    <mergeCell ref="XDW91:XDX91"/>
    <mergeCell ref="WXC91:WXD91"/>
    <mergeCell ref="WXS91:WXT91"/>
    <mergeCell ref="WYI91:WYJ91"/>
    <mergeCell ref="WYY91:WYZ91"/>
    <mergeCell ref="WZO91:WZP91"/>
    <mergeCell ref="XAE91:XAF91"/>
    <mergeCell ref="WTK91:WTL91"/>
    <mergeCell ref="WUA91:WUB91"/>
    <mergeCell ref="WUQ91:WUR91"/>
    <mergeCell ref="WVG91:WVH91"/>
    <mergeCell ref="WVW91:WVX91"/>
    <mergeCell ref="WWM91:WWN91"/>
    <mergeCell ref="WPS91:WPT91"/>
    <mergeCell ref="WQI91:WQJ91"/>
    <mergeCell ref="WQY91:WQZ91"/>
    <mergeCell ref="WRO91:WRP91"/>
    <mergeCell ref="WSE91:WSF91"/>
    <mergeCell ref="WSU91:WSV91"/>
    <mergeCell ref="WMA91:WMB91"/>
    <mergeCell ref="WMQ91:WMR91"/>
    <mergeCell ref="WNG91:WNH91"/>
    <mergeCell ref="WNW91:WNX91"/>
    <mergeCell ref="WOM91:WON91"/>
    <mergeCell ref="WPC91:WPD91"/>
    <mergeCell ref="WII91:WIJ91"/>
    <mergeCell ref="WIY91:WIZ91"/>
    <mergeCell ref="WJO91:WJP91"/>
    <mergeCell ref="WKE91:WKF91"/>
    <mergeCell ref="WKU91:WKV91"/>
    <mergeCell ref="WLK91:WLL91"/>
    <mergeCell ref="WEQ91:WER91"/>
    <mergeCell ref="WFG91:WFH91"/>
    <mergeCell ref="WFW91:WFX91"/>
    <mergeCell ref="WGM91:WGN91"/>
    <mergeCell ref="WHC91:WHD91"/>
    <mergeCell ref="WHS91:WHT91"/>
    <mergeCell ref="WAY91:WAZ91"/>
    <mergeCell ref="WBO91:WBP91"/>
    <mergeCell ref="WCE91:WCF91"/>
    <mergeCell ref="WCU91:WCV91"/>
    <mergeCell ref="WDK91:WDL91"/>
    <mergeCell ref="WEA91:WEB91"/>
    <mergeCell ref="VXG91:VXH91"/>
    <mergeCell ref="VXW91:VXX91"/>
    <mergeCell ref="VYM91:VYN91"/>
    <mergeCell ref="VZC91:VZD91"/>
    <mergeCell ref="VZS91:VZT91"/>
    <mergeCell ref="WAI91:WAJ91"/>
    <mergeCell ref="VTO91:VTP91"/>
    <mergeCell ref="VUE91:VUF91"/>
    <mergeCell ref="VUU91:VUV91"/>
    <mergeCell ref="VVK91:VVL91"/>
    <mergeCell ref="VWA91:VWB91"/>
    <mergeCell ref="VWQ91:VWR91"/>
    <mergeCell ref="VPW91:VPX91"/>
    <mergeCell ref="VQM91:VQN91"/>
    <mergeCell ref="VRC91:VRD91"/>
    <mergeCell ref="VRS91:VRT91"/>
    <mergeCell ref="VSI91:VSJ91"/>
    <mergeCell ref="VSY91:VSZ91"/>
    <mergeCell ref="VME91:VMF91"/>
    <mergeCell ref="VMU91:VMV91"/>
    <mergeCell ref="VNK91:VNL91"/>
    <mergeCell ref="VOA91:VOB91"/>
    <mergeCell ref="VOQ91:VOR91"/>
    <mergeCell ref="VPG91:VPH91"/>
    <mergeCell ref="VIM91:VIN91"/>
    <mergeCell ref="VJC91:VJD91"/>
    <mergeCell ref="VJS91:VJT91"/>
    <mergeCell ref="VKI91:VKJ91"/>
    <mergeCell ref="VKY91:VKZ91"/>
    <mergeCell ref="VLO91:VLP91"/>
    <mergeCell ref="VEU91:VEV91"/>
    <mergeCell ref="VFK91:VFL91"/>
    <mergeCell ref="VGA91:VGB91"/>
    <mergeCell ref="VGQ91:VGR91"/>
    <mergeCell ref="VHG91:VHH91"/>
    <mergeCell ref="VHW91:VHX91"/>
    <mergeCell ref="VBC91:VBD91"/>
    <mergeCell ref="VBS91:VBT91"/>
    <mergeCell ref="VCI91:VCJ91"/>
    <mergeCell ref="VCY91:VCZ91"/>
    <mergeCell ref="VDO91:VDP91"/>
    <mergeCell ref="VEE91:VEF91"/>
    <mergeCell ref="UXK91:UXL91"/>
    <mergeCell ref="UYA91:UYB91"/>
    <mergeCell ref="UYQ91:UYR91"/>
    <mergeCell ref="UZG91:UZH91"/>
    <mergeCell ref="UZW91:UZX91"/>
    <mergeCell ref="VAM91:VAN91"/>
    <mergeCell ref="UTS91:UTT91"/>
    <mergeCell ref="UUI91:UUJ91"/>
    <mergeCell ref="UUY91:UUZ91"/>
    <mergeCell ref="UVO91:UVP91"/>
    <mergeCell ref="UWE91:UWF91"/>
    <mergeCell ref="UWU91:UWV91"/>
    <mergeCell ref="UQA91:UQB91"/>
    <mergeCell ref="UQQ91:UQR91"/>
    <mergeCell ref="URG91:URH91"/>
    <mergeCell ref="URW91:URX91"/>
    <mergeCell ref="USM91:USN91"/>
    <mergeCell ref="UTC91:UTD91"/>
    <mergeCell ref="UMI91:UMJ91"/>
    <mergeCell ref="UMY91:UMZ91"/>
    <mergeCell ref="UNO91:UNP91"/>
    <mergeCell ref="UOE91:UOF91"/>
    <mergeCell ref="UOU91:UOV91"/>
    <mergeCell ref="UPK91:UPL91"/>
    <mergeCell ref="UIQ91:UIR91"/>
    <mergeCell ref="UJG91:UJH91"/>
    <mergeCell ref="UJW91:UJX91"/>
    <mergeCell ref="UKM91:UKN91"/>
    <mergeCell ref="ULC91:ULD91"/>
    <mergeCell ref="ULS91:ULT91"/>
    <mergeCell ref="UEY91:UEZ91"/>
    <mergeCell ref="UFO91:UFP91"/>
    <mergeCell ref="UGE91:UGF91"/>
    <mergeCell ref="UGU91:UGV91"/>
    <mergeCell ref="UHK91:UHL91"/>
    <mergeCell ref="UIA91:UIB91"/>
    <mergeCell ref="UBG91:UBH91"/>
    <mergeCell ref="UBW91:UBX91"/>
    <mergeCell ref="UCM91:UCN91"/>
    <mergeCell ref="UDC91:UDD91"/>
    <mergeCell ref="UDS91:UDT91"/>
    <mergeCell ref="UEI91:UEJ91"/>
    <mergeCell ref="TXO91:TXP91"/>
    <mergeCell ref="TYE91:TYF91"/>
    <mergeCell ref="TYU91:TYV91"/>
    <mergeCell ref="TZK91:TZL91"/>
    <mergeCell ref="UAA91:UAB91"/>
    <mergeCell ref="UAQ91:UAR91"/>
    <mergeCell ref="TTW91:TTX91"/>
    <mergeCell ref="TUM91:TUN91"/>
    <mergeCell ref="TVC91:TVD91"/>
    <mergeCell ref="TVS91:TVT91"/>
    <mergeCell ref="TWI91:TWJ91"/>
    <mergeCell ref="TWY91:TWZ91"/>
    <mergeCell ref="TQE91:TQF91"/>
    <mergeCell ref="TQU91:TQV91"/>
    <mergeCell ref="TRK91:TRL91"/>
    <mergeCell ref="TSA91:TSB91"/>
    <mergeCell ref="TSQ91:TSR91"/>
    <mergeCell ref="TTG91:TTH91"/>
    <mergeCell ref="TMM91:TMN91"/>
    <mergeCell ref="TNC91:TND91"/>
    <mergeCell ref="TNS91:TNT91"/>
    <mergeCell ref="TOI91:TOJ91"/>
    <mergeCell ref="TOY91:TOZ91"/>
    <mergeCell ref="TPO91:TPP91"/>
    <mergeCell ref="TIU91:TIV91"/>
    <mergeCell ref="TJK91:TJL91"/>
    <mergeCell ref="TKA91:TKB91"/>
    <mergeCell ref="TKQ91:TKR91"/>
    <mergeCell ref="TLG91:TLH91"/>
    <mergeCell ref="TLW91:TLX91"/>
    <mergeCell ref="TFC91:TFD91"/>
    <mergeCell ref="TFS91:TFT91"/>
    <mergeCell ref="TGI91:TGJ91"/>
    <mergeCell ref="TGY91:TGZ91"/>
    <mergeCell ref="THO91:THP91"/>
    <mergeCell ref="TIE91:TIF91"/>
    <mergeCell ref="TBK91:TBL91"/>
    <mergeCell ref="TCA91:TCB91"/>
    <mergeCell ref="TCQ91:TCR91"/>
    <mergeCell ref="TDG91:TDH91"/>
    <mergeCell ref="TDW91:TDX91"/>
    <mergeCell ref="TEM91:TEN91"/>
    <mergeCell ref="SXS91:SXT91"/>
    <mergeCell ref="SYI91:SYJ91"/>
    <mergeCell ref="SYY91:SYZ91"/>
    <mergeCell ref="SZO91:SZP91"/>
    <mergeCell ref="TAE91:TAF91"/>
    <mergeCell ref="TAU91:TAV91"/>
    <mergeCell ref="SUA91:SUB91"/>
    <mergeCell ref="SUQ91:SUR91"/>
    <mergeCell ref="SVG91:SVH91"/>
    <mergeCell ref="SVW91:SVX91"/>
    <mergeCell ref="SWM91:SWN91"/>
    <mergeCell ref="SXC91:SXD91"/>
    <mergeCell ref="SQI91:SQJ91"/>
    <mergeCell ref="SQY91:SQZ91"/>
    <mergeCell ref="SRO91:SRP91"/>
    <mergeCell ref="SSE91:SSF91"/>
    <mergeCell ref="SSU91:SSV91"/>
    <mergeCell ref="STK91:STL91"/>
    <mergeCell ref="SMQ91:SMR91"/>
    <mergeCell ref="SNG91:SNH91"/>
    <mergeCell ref="SNW91:SNX91"/>
    <mergeCell ref="SOM91:SON91"/>
    <mergeCell ref="SPC91:SPD91"/>
    <mergeCell ref="SPS91:SPT91"/>
    <mergeCell ref="SIY91:SIZ91"/>
    <mergeCell ref="SJO91:SJP91"/>
    <mergeCell ref="SKE91:SKF91"/>
    <mergeCell ref="SKU91:SKV91"/>
    <mergeCell ref="SLK91:SLL91"/>
    <mergeCell ref="SMA91:SMB91"/>
    <mergeCell ref="SFG91:SFH91"/>
    <mergeCell ref="SFW91:SFX91"/>
    <mergeCell ref="SGM91:SGN91"/>
    <mergeCell ref="SHC91:SHD91"/>
    <mergeCell ref="SHS91:SHT91"/>
    <mergeCell ref="SII91:SIJ91"/>
    <mergeCell ref="SBO91:SBP91"/>
    <mergeCell ref="SCE91:SCF91"/>
    <mergeCell ref="SCU91:SCV91"/>
    <mergeCell ref="SDK91:SDL91"/>
    <mergeCell ref="SEA91:SEB91"/>
    <mergeCell ref="SEQ91:SER91"/>
    <mergeCell ref="RXW91:RXX91"/>
    <mergeCell ref="RYM91:RYN91"/>
    <mergeCell ref="RZC91:RZD91"/>
    <mergeCell ref="RZS91:RZT91"/>
    <mergeCell ref="SAI91:SAJ91"/>
    <mergeCell ref="SAY91:SAZ91"/>
    <mergeCell ref="RUE91:RUF91"/>
    <mergeCell ref="RUU91:RUV91"/>
    <mergeCell ref="RVK91:RVL91"/>
    <mergeCell ref="RWA91:RWB91"/>
    <mergeCell ref="RWQ91:RWR91"/>
    <mergeCell ref="RXG91:RXH91"/>
    <mergeCell ref="RQM91:RQN91"/>
    <mergeCell ref="RRC91:RRD91"/>
    <mergeCell ref="RRS91:RRT91"/>
    <mergeCell ref="RSI91:RSJ91"/>
    <mergeCell ref="RSY91:RSZ91"/>
    <mergeCell ref="RTO91:RTP91"/>
    <mergeCell ref="RMU91:RMV91"/>
    <mergeCell ref="RNK91:RNL91"/>
    <mergeCell ref="ROA91:ROB91"/>
    <mergeCell ref="ROQ91:ROR91"/>
    <mergeCell ref="RPG91:RPH91"/>
    <mergeCell ref="RPW91:RPX91"/>
    <mergeCell ref="RJC91:RJD91"/>
    <mergeCell ref="RJS91:RJT91"/>
    <mergeCell ref="RKI91:RKJ91"/>
    <mergeCell ref="RKY91:RKZ91"/>
    <mergeCell ref="RLO91:RLP91"/>
    <mergeCell ref="RME91:RMF91"/>
    <mergeCell ref="RFK91:RFL91"/>
    <mergeCell ref="RGA91:RGB91"/>
    <mergeCell ref="RGQ91:RGR91"/>
    <mergeCell ref="RHG91:RHH91"/>
    <mergeCell ref="RHW91:RHX91"/>
    <mergeCell ref="RIM91:RIN91"/>
    <mergeCell ref="RBS91:RBT91"/>
    <mergeCell ref="RCI91:RCJ91"/>
    <mergeCell ref="RCY91:RCZ91"/>
    <mergeCell ref="RDO91:RDP91"/>
    <mergeCell ref="REE91:REF91"/>
    <mergeCell ref="REU91:REV91"/>
    <mergeCell ref="QYA91:QYB91"/>
    <mergeCell ref="QYQ91:QYR91"/>
    <mergeCell ref="QZG91:QZH91"/>
    <mergeCell ref="QZW91:QZX91"/>
    <mergeCell ref="RAM91:RAN91"/>
    <mergeCell ref="RBC91:RBD91"/>
    <mergeCell ref="QUI91:QUJ91"/>
    <mergeCell ref="QUY91:QUZ91"/>
    <mergeCell ref="QVO91:QVP91"/>
    <mergeCell ref="QWE91:QWF91"/>
    <mergeCell ref="QWU91:QWV91"/>
    <mergeCell ref="QXK91:QXL91"/>
    <mergeCell ref="QQQ91:QQR91"/>
    <mergeCell ref="QRG91:QRH91"/>
    <mergeCell ref="QRW91:QRX91"/>
    <mergeCell ref="QSM91:QSN91"/>
    <mergeCell ref="QTC91:QTD91"/>
    <mergeCell ref="QTS91:QTT91"/>
    <mergeCell ref="QMY91:QMZ91"/>
    <mergeCell ref="QNO91:QNP91"/>
    <mergeCell ref="QOE91:QOF91"/>
    <mergeCell ref="QOU91:QOV91"/>
    <mergeCell ref="QPK91:QPL91"/>
    <mergeCell ref="QQA91:QQB91"/>
    <mergeCell ref="QJG91:QJH91"/>
    <mergeCell ref="QJW91:QJX91"/>
    <mergeCell ref="QKM91:QKN91"/>
    <mergeCell ref="QLC91:QLD91"/>
    <mergeCell ref="QLS91:QLT91"/>
    <mergeCell ref="QMI91:QMJ91"/>
    <mergeCell ref="QFO91:QFP91"/>
    <mergeCell ref="QGE91:QGF91"/>
    <mergeCell ref="QGU91:QGV91"/>
    <mergeCell ref="QHK91:QHL91"/>
    <mergeCell ref="QIA91:QIB91"/>
    <mergeCell ref="QIQ91:QIR91"/>
    <mergeCell ref="QBW91:QBX91"/>
    <mergeCell ref="QCM91:QCN91"/>
    <mergeCell ref="QDC91:QDD91"/>
    <mergeCell ref="QDS91:QDT91"/>
    <mergeCell ref="QEI91:QEJ91"/>
    <mergeCell ref="QEY91:QEZ91"/>
    <mergeCell ref="PYE91:PYF91"/>
    <mergeCell ref="PYU91:PYV91"/>
    <mergeCell ref="PZK91:PZL91"/>
    <mergeCell ref="QAA91:QAB91"/>
    <mergeCell ref="QAQ91:QAR91"/>
    <mergeCell ref="QBG91:QBH91"/>
    <mergeCell ref="PUM91:PUN91"/>
    <mergeCell ref="PVC91:PVD91"/>
    <mergeCell ref="PVS91:PVT91"/>
    <mergeCell ref="PWI91:PWJ91"/>
    <mergeCell ref="PWY91:PWZ91"/>
    <mergeCell ref="PXO91:PXP91"/>
    <mergeCell ref="PQU91:PQV91"/>
    <mergeCell ref="PRK91:PRL91"/>
    <mergeCell ref="PSA91:PSB91"/>
    <mergeCell ref="PSQ91:PSR91"/>
    <mergeCell ref="PTG91:PTH91"/>
    <mergeCell ref="PTW91:PTX91"/>
    <mergeCell ref="PNC91:PND91"/>
    <mergeCell ref="PNS91:PNT91"/>
    <mergeCell ref="POI91:POJ91"/>
    <mergeCell ref="POY91:POZ91"/>
    <mergeCell ref="PPO91:PPP91"/>
    <mergeCell ref="PQE91:PQF91"/>
    <mergeCell ref="PJK91:PJL91"/>
    <mergeCell ref="PKA91:PKB91"/>
    <mergeCell ref="PKQ91:PKR91"/>
    <mergeCell ref="PLG91:PLH91"/>
    <mergeCell ref="PLW91:PLX91"/>
    <mergeCell ref="PMM91:PMN91"/>
    <mergeCell ref="PFS91:PFT91"/>
    <mergeCell ref="PGI91:PGJ91"/>
    <mergeCell ref="PGY91:PGZ91"/>
    <mergeCell ref="PHO91:PHP91"/>
    <mergeCell ref="PIE91:PIF91"/>
    <mergeCell ref="PIU91:PIV91"/>
    <mergeCell ref="PCA91:PCB91"/>
    <mergeCell ref="PCQ91:PCR91"/>
    <mergeCell ref="PDG91:PDH91"/>
    <mergeCell ref="PDW91:PDX91"/>
    <mergeCell ref="PEM91:PEN91"/>
    <mergeCell ref="PFC91:PFD91"/>
    <mergeCell ref="OYI91:OYJ91"/>
    <mergeCell ref="OYY91:OYZ91"/>
    <mergeCell ref="OZO91:OZP91"/>
    <mergeCell ref="PAE91:PAF91"/>
    <mergeCell ref="PAU91:PAV91"/>
    <mergeCell ref="PBK91:PBL91"/>
    <mergeCell ref="OUQ91:OUR91"/>
    <mergeCell ref="OVG91:OVH91"/>
    <mergeCell ref="OVW91:OVX91"/>
    <mergeCell ref="OWM91:OWN91"/>
    <mergeCell ref="OXC91:OXD91"/>
    <mergeCell ref="OXS91:OXT91"/>
    <mergeCell ref="OQY91:OQZ91"/>
    <mergeCell ref="ORO91:ORP91"/>
    <mergeCell ref="OSE91:OSF91"/>
    <mergeCell ref="OSU91:OSV91"/>
    <mergeCell ref="OTK91:OTL91"/>
    <mergeCell ref="OUA91:OUB91"/>
    <mergeCell ref="ONG91:ONH91"/>
    <mergeCell ref="ONW91:ONX91"/>
    <mergeCell ref="OOM91:OON91"/>
    <mergeCell ref="OPC91:OPD91"/>
    <mergeCell ref="OPS91:OPT91"/>
    <mergeCell ref="OQI91:OQJ91"/>
    <mergeCell ref="OJO91:OJP91"/>
    <mergeCell ref="OKE91:OKF91"/>
    <mergeCell ref="OKU91:OKV91"/>
    <mergeCell ref="OLK91:OLL91"/>
    <mergeCell ref="OMA91:OMB91"/>
    <mergeCell ref="OMQ91:OMR91"/>
    <mergeCell ref="OFW91:OFX91"/>
    <mergeCell ref="OGM91:OGN91"/>
    <mergeCell ref="OHC91:OHD91"/>
    <mergeCell ref="OHS91:OHT91"/>
    <mergeCell ref="OII91:OIJ91"/>
    <mergeCell ref="OIY91:OIZ91"/>
    <mergeCell ref="OCE91:OCF91"/>
    <mergeCell ref="OCU91:OCV91"/>
    <mergeCell ref="ODK91:ODL91"/>
    <mergeCell ref="OEA91:OEB91"/>
    <mergeCell ref="OEQ91:OER91"/>
    <mergeCell ref="OFG91:OFH91"/>
    <mergeCell ref="NYM91:NYN91"/>
    <mergeCell ref="NZC91:NZD91"/>
    <mergeCell ref="NZS91:NZT91"/>
    <mergeCell ref="OAI91:OAJ91"/>
    <mergeCell ref="OAY91:OAZ91"/>
    <mergeCell ref="OBO91:OBP91"/>
    <mergeCell ref="NUU91:NUV91"/>
    <mergeCell ref="NVK91:NVL91"/>
    <mergeCell ref="NWA91:NWB91"/>
    <mergeCell ref="NWQ91:NWR91"/>
    <mergeCell ref="NXG91:NXH91"/>
    <mergeCell ref="NXW91:NXX91"/>
    <mergeCell ref="NRC91:NRD91"/>
    <mergeCell ref="NRS91:NRT91"/>
    <mergeCell ref="NSI91:NSJ91"/>
    <mergeCell ref="NSY91:NSZ91"/>
    <mergeCell ref="NTO91:NTP91"/>
    <mergeCell ref="NUE91:NUF91"/>
    <mergeCell ref="NNK91:NNL91"/>
    <mergeCell ref="NOA91:NOB91"/>
    <mergeCell ref="NOQ91:NOR91"/>
    <mergeCell ref="NPG91:NPH91"/>
    <mergeCell ref="NPW91:NPX91"/>
    <mergeCell ref="NQM91:NQN91"/>
    <mergeCell ref="NJS91:NJT91"/>
    <mergeCell ref="NKI91:NKJ91"/>
    <mergeCell ref="NKY91:NKZ91"/>
    <mergeCell ref="NLO91:NLP91"/>
    <mergeCell ref="NME91:NMF91"/>
    <mergeCell ref="NMU91:NMV91"/>
    <mergeCell ref="NGA91:NGB91"/>
    <mergeCell ref="NGQ91:NGR91"/>
    <mergeCell ref="NHG91:NHH91"/>
    <mergeCell ref="NHW91:NHX91"/>
    <mergeCell ref="NIM91:NIN91"/>
    <mergeCell ref="NJC91:NJD91"/>
    <mergeCell ref="NCI91:NCJ91"/>
    <mergeCell ref="NCY91:NCZ91"/>
    <mergeCell ref="NDO91:NDP91"/>
    <mergeCell ref="NEE91:NEF91"/>
    <mergeCell ref="NEU91:NEV91"/>
    <mergeCell ref="NFK91:NFL91"/>
    <mergeCell ref="MYQ91:MYR91"/>
    <mergeCell ref="MZG91:MZH91"/>
    <mergeCell ref="MZW91:MZX91"/>
    <mergeCell ref="NAM91:NAN91"/>
    <mergeCell ref="NBC91:NBD91"/>
    <mergeCell ref="NBS91:NBT91"/>
    <mergeCell ref="MUY91:MUZ91"/>
    <mergeCell ref="MVO91:MVP91"/>
    <mergeCell ref="MWE91:MWF91"/>
    <mergeCell ref="MWU91:MWV91"/>
    <mergeCell ref="MXK91:MXL91"/>
    <mergeCell ref="MYA91:MYB91"/>
    <mergeCell ref="MRG91:MRH91"/>
    <mergeCell ref="MRW91:MRX91"/>
    <mergeCell ref="MSM91:MSN91"/>
    <mergeCell ref="MTC91:MTD91"/>
    <mergeCell ref="MTS91:MTT91"/>
    <mergeCell ref="MUI91:MUJ91"/>
    <mergeCell ref="MNO91:MNP91"/>
    <mergeCell ref="MOE91:MOF91"/>
    <mergeCell ref="MOU91:MOV91"/>
    <mergeCell ref="MPK91:MPL91"/>
    <mergeCell ref="MQA91:MQB91"/>
    <mergeCell ref="MQQ91:MQR91"/>
    <mergeCell ref="MJW91:MJX91"/>
    <mergeCell ref="MKM91:MKN91"/>
    <mergeCell ref="MLC91:MLD91"/>
    <mergeCell ref="MLS91:MLT91"/>
    <mergeCell ref="MMI91:MMJ91"/>
    <mergeCell ref="MMY91:MMZ91"/>
    <mergeCell ref="MGE91:MGF91"/>
    <mergeCell ref="MGU91:MGV91"/>
    <mergeCell ref="MHK91:MHL91"/>
    <mergeCell ref="MIA91:MIB91"/>
    <mergeCell ref="MIQ91:MIR91"/>
    <mergeCell ref="MJG91:MJH91"/>
    <mergeCell ref="MCM91:MCN91"/>
    <mergeCell ref="MDC91:MDD91"/>
    <mergeCell ref="MDS91:MDT91"/>
    <mergeCell ref="MEI91:MEJ91"/>
    <mergeCell ref="MEY91:MEZ91"/>
    <mergeCell ref="MFO91:MFP91"/>
    <mergeCell ref="LYU91:LYV91"/>
    <mergeCell ref="LZK91:LZL91"/>
    <mergeCell ref="MAA91:MAB91"/>
    <mergeCell ref="MAQ91:MAR91"/>
    <mergeCell ref="MBG91:MBH91"/>
    <mergeCell ref="MBW91:MBX91"/>
    <mergeCell ref="LVC91:LVD91"/>
    <mergeCell ref="LVS91:LVT91"/>
    <mergeCell ref="LWI91:LWJ91"/>
    <mergeCell ref="LWY91:LWZ91"/>
    <mergeCell ref="LXO91:LXP91"/>
    <mergeCell ref="LYE91:LYF91"/>
    <mergeCell ref="LRK91:LRL91"/>
    <mergeCell ref="LSA91:LSB91"/>
    <mergeCell ref="LSQ91:LSR91"/>
    <mergeCell ref="LTG91:LTH91"/>
    <mergeCell ref="LTW91:LTX91"/>
    <mergeCell ref="LUM91:LUN91"/>
    <mergeCell ref="LNS91:LNT91"/>
    <mergeCell ref="LOI91:LOJ91"/>
    <mergeCell ref="LOY91:LOZ91"/>
    <mergeCell ref="LPO91:LPP91"/>
    <mergeCell ref="LQE91:LQF91"/>
    <mergeCell ref="LQU91:LQV91"/>
    <mergeCell ref="LKA91:LKB91"/>
    <mergeCell ref="LKQ91:LKR91"/>
    <mergeCell ref="LLG91:LLH91"/>
    <mergeCell ref="LLW91:LLX91"/>
    <mergeCell ref="LMM91:LMN91"/>
    <mergeCell ref="LNC91:LND91"/>
    <mergeCell ref="LGI91:LGJ91"/>
    <mergeCell ref="LGY91:LGZ91"/>
    <mergeCell ref="LHO91:LHP91"/>
    <mergeCell ref="LIE91:LIF91"/>
    <mergeCell ref="LIU91:LIV91"/>
    <mergeCell ref="LJK91:LJL91"/>
    <mergeCell ref="LCQ91:LCR91"/>
    <mergeCell ref="LDG91:LDH91"/>
    <mergeCell ref="LDW91:LDX91"/>
    <mergeCell ref="LEM91:LEN91"/>
    <mergeCell ref="LFC91:LFD91"/>
    <mergeCell ref="LFS91:LFT91"/>
    <mergeCell ref="KYY91:KYZ91"/>
    <mergeCell ref="KZO91:KZP91"/>
    <mergeCell ref="LAE91:LAF91"/>
    <mergeCell ref="LAU91:LAV91"/>
    <mergeCell ref="LBK91:LBL91"/>
    <mergeCell ref="LCA91:LCB91"/>
    <mergeCell ref="KVG91:KVH91"/>
    <mergeCell ref="KVW91:KVX91"/>
    <mergeCell ref="KWM91:KWN91"/>
    <mergeCell ref="KXC91:KXD91"/>
    <mergeCell ref="KXS91:KXT91"/>
    <mergeCell ref="KYI91:KYJ91"/>
    <mergeCell ref="KRO91:KRP91"/>
    <mergeCell ref="KSE91:KSF91"/>
    <mergeCell ref="KSU91:KSV91"/>
    <mergeCell ref="KTK91:KTL91"/>
    <mergeCell ref="KUA91:KUB91"/>
    <mergeCell ref="KUQ91:KUR91"/>
    <mergeCell ref="KNW91:KNX91"/>
    <mergeCell ref="KOM91:KON91"/>
    <mergeCell ref="KPC91:KPD91"/>
    <mergeCell ref="KPS91:KPT91"/>
    <mergeCell ref="KQI91:KQJ91"/>
    <mergeCell ref="KQY91:KQZ91"/>
    <mergeCell ref="KKE91:KKF91"/>
    <mergeCell ref="KKU91:KKV91"/>
    <mergeCell ref="KLK91:KLL91"/>
    <mergeCell ref="KMA91:KMB91"/>
    <mergeCell ref="KMQ91:KMR91"/>
    <mergeCell ref="KNG91:KNH91"/>
    <mergeCell ref="KGM91:KGN91"/>
    <mergeCell ref="KHC91:KHD91"/>
    <mergeCell ref="KHS91:KHT91"/>
    <mergeCell ref="KII91:KIJ91"/>
    <mergeCell ref="KIY91:KIZ91"/>
    <mergeCell ref="KJO91:KJP91"/>
    <mergeCell ref="KCU91:KCV91"/>
    <mergeCell ref="KDK91:KDL91"/>
    <mergeCell ref="KEA91:KEB91"/>
    <mergeCell ref="KEQ91:KER91"/>
    <mergeCell ref="KFG91:KFH91"/>
    <mergeCell ref="KFW91:KFX91"/>
    <mergeCell ref="JZC91:JZD91"/>
    <mergeCell ref="JZS91:JZT91"/>
    <mergeCell ref="KAI91:KAJ91"/>
    <mergeCell ref="KAY91:KAZ91"/>
    <mergeCell ref="KBO91:KBP91"/>
    <mergeCell ref="KCE91:KCF91"/>
    <mergeCell ref="JVK91:JVL91"/>
    <mergeCell ref="JWA91:JWB91"/>
    <mergeCell ref="JWQ91:JWR91"/>
    <mergeCell ref="JXG91:JXH91"/>
    <mergeCell ref="JXW91:JXX91"/>
    <mergeCell ref="JYM91:JYN91"/>
    <mergeCell ref="JRS91:JRT91"/>
    <mergeCell ref="JSI91:JSJ91"/>
    <mergeCell ref="JSY91:JSZ91"/>
    <mergeCell ref="JTO91:JTP91"/>
    <mergeCell ref="JUE91:JUF91"/>
    <mergeCell ref="JUU91:JUV91"/>
    <mergeCell ref="JOA91:JOB91"/>
    <mergeCell ref="JOQ91:JOR91"/>
    <mergeCell ref="JPG91:JPH91"/>
    <mergeCell ref="JPW91:JPX91"/>
    <mergeCell ref="JQM91:JQN91"/>
    <mergeCell ref="JRC91:JRD91"/>
    <mergeCell ref="JKI91:JKJ91"/>
    <mergeCell ref="JKY91:JKZ91"/>
    <mergeCell ref="JLO91:JLP91"/>
    <mergeCell ref="JME91:JMF91"/>
    <mergeCell ref="JMU91:JMV91"/>
    <mergeCell ref="JNK91:JNL91"/>
    <mergeCell ref="JGQ91:JGR91"/>
    <mergeCell ref="JHG91:JHH91"/>
    <mergeCell ref="JHW91:JHX91"/>
    <mergeCell ref="JIM91:JIN91"/>
    <mergeCell ref="JJC91:JJD91"/>
    <mergeCell ref="JJS91:JJT91"/>
    <mergeCell ref="JCY91:JCZ91"/>
    <mergeCell ref="JDO91:JDP91"/>
    <mergeCell ref="JEE91:JEF91"/>
    <mergeCell ref="JEU91:JEV91"/>
    <mergeCell ref="JFK91:JFL91"/>
    <mergeCell ref="JGA91:JGB91"/>
    <mergeCell ref="IZG91:IZH91"/>
    <mergeCell ref="IZW91:IZX91"/>
    <mergeCell ref="JAM91:JAN91"/>
    <mergeCell ref="JBC91:JBD91"/>
    <mergeCell ref="JBS91:JBT91"/>
    <mergeCell ref="JCI91:JCJ91"/>
    <mergeCell ref="IVO91:IVP91"/>
    <mergeCell ref="IWE91:IWF91"/>
    <mergeCell ref="IWU91:IWV91"/>
    <mergeCell ref="IXK91:IXL91"/>
    <mergeCell ref="IYA91:IYB91"/>
    <mergeCell ref="IYQ91:IYR91"/>
    <mergeCell ref="IRW91:IRX91"/>
    <mergeCell ref="ISM91:ISN91"/>
    <mergeCell ref="ITC91:ITD91"/>
    <mergeCell ref="ITS91:ITT91"/>
    <mergeCell ref="IUI91:IUJ91"/>
    <mergeCell ref="IUY91:IUZ91"/>
    <mergeCell ref="IOE91:IOF91"/>
    <mergeCell ref="IOU91:IOV91"/>
    <mergeCell ref="IPK91:IPL91"/>
    <mergeCell ref="IQA91:IQB91"/>
    <mergeCell ref="IQQ91:IQR91"/>
    <mergeCell ref="IRG91:IRH91"/>
    <mergeCell ref="IKM91:IKN91"/>
    <mergeCell ref="ILC91:ILD91"/>
    <mergeCell ref="ILS91:ILT91"/>
    <mergeCell ref="IMI91:IMJ91"/>
    <mergeCell ref="IMY91:IMZ91"/>
    <mergeCell ref="INO91:INP91"/>
    <mergeCell ref="IGU91:IGV91"/>
    <mergeCell ref="IHK91:IHL91"/>
    <mergeCell ref="IIA91:IIB91"/>
    <mergeCell ref="IIQ91:IIR91"/>
    <mergeCell ref="IJG91:IJH91"/>
    <mergeCell ref="IJW91:IJX91"/>
    <mergeCell ref="IDC91:IDD91"/>
    <mergeCell ref="IDS91:IDT91"/>
    <mergeCell ref="IEI91:IEJ91"/>
    <mergeCell ref="IEY91:IEZ91"/>
    <mergeCell ref="IFO91:IFP91"/>
    <mergeCell ref="IGE91:IGF91"/>
    <mergeCell ref="HZK91:HZL91"/>
    <mergeCell ref="IAA91:IAB91"/>
    <mergeCell ref="IAQ91:IAR91"/>
    <mergeCell ref="IBG91:IBH91"/>
    <mergeCell ref="IBW91:IBX91"/>
    <mergeCell ref="ICM91:ICN91"/>
    <mergeCell ref="HVS91:HVT91"/>
    <mergeCell ref="HWI91:HWJ91"/>
    <mergeCell ref="HWY91:HWZ91"/>
    <mergeCell ref="HXO91:HXP91"/>
    <mergeCell ref="HYE91:HYF91"/>
    <mergeCell ref="HYU91:HYV91"/>
    <mergeCell ref="HSA91:HSB91"/>
    <mergeCell ref="HSQ91:HSR91"/>
    <mergeCell ref="HTG91:HTH91"/>
    <mergeCell ref="HTW91:HTX91"/>
    <mergeCell ref="HUM91:HUN91"/>
    <mergeCell ref="HVC91:HVD91"/>
    <mergeCell ref="HOI91:HOJ91"/>
    <mergeCell ref="HOY91:HOZ91"/>
    <mergeCell ref="HPO91:HPP91"/>
    <mergeCell ref="HQE91:HQF91"/>
    <mergeCell ref="HQU91:HQV91"/>
    <mergeCell ref="HRK91:HRL91"/>
    <mergeCell ref="HKQ91:HKR91"/>
    <mergeCell ref="HLG91:HLH91"/>
    <mergeCell ref="HLW91:HLX91"/>
    <mergeCell ref="HMM91:HMN91"/>
    <mergeCell ref="HNC91:HND91"/>
    <mergeCell ref="HNS91:HNT91"/>
    <mergeCell ref="HGY91:HGZ91"/>
    <mergeCell ref="HHO91:HHP91"/>
    <mergeCell ref="HIE91:HIF91"/>
    <mergeCell ref="HIU91:HIV91"/>
    <mergeCell ref="HJK91:HJL91"/>
    <mergeCell ref="HKA91:HKB91"/>
    <mergeCell ref="HDG91:HDH91"/>
    <mergeCell ref="HDW91:HDX91"/>
    <mergeCell ref="HEM91:HEN91"/>
    <mergeCell ref="HFC91:HFD91"/>
    <mergeCell ref="HFS91:HFT91"/>
    <mergeCell ref="HGI91:HGJ91"/>
    <mergeCell ref="GZO91:GZP91"/>
    <mergeCell ref="HAE91:HAF91"/>
    <mergeCell ref="HAU91:HAV91"/>
    <mergeCell ref="HBK91:HBL91"/>
    <mergeCell ref="HCA91:HCB91"/>
    <mergeCell ref="HCQ91:HCR91"/>
    <mergeCell ref="GVW91:GVX91"/>
    <mergeCell ref="GWM91:GWN91"/>
    <mergeCell ref="GXC91:GXD91"/>
    <mergeCell ref="GXS91:GXT91"/>
    <mergeCell ref="GYI91:GYJ91"/>
    <mergeCell ref="GYY91:GYZ91"/>
    <mergeCell ref="GSE91:GSF91"/>
    <mergeCell ref="GSU91:GSV91"/>
    <mergeCell ref="GTK91:GTL91"/>
    <mergeCell ref="GUA91:GUB91"/>
    <mergeCell ref="GUQ91:GUR91"/>
    <mergeCell ref="GVG91:GVH91"/>
    <mergeCell ref="GOM91:GON91"/>
    <mergeCell ref="GPC91:GPD91"/>
    <mergeCell ref="GPS91:GPT91"/>
    <mergeCell ref="GQI91:GQJ91"/>
    <mergeCell ref="GQY91:GQZ91"/>
    <mergeCell ref="GRO91:GRP91"/>
    <mergeCell ref="GKU91:GKV91"/>
    <mergeCell ref="GLK91:GLL91"/>
    <mergeCell ref="GMA91:GMB91"/>
    <mergeCell ref="GMQ91:GMR91"/>
    <mergeCell ref="GNG91:GNH91"/>
    <mergeCell ref="GNW91:GNX91"/>
    <mergeCell ref="GHC91:GHD91"/>
    <mergeCell ref="GHS91:GHT91"/>
    <mergeCell ref="GII91:GIJ91"/>
    <mergeCell ref="GIY91:GIZ91"/>
    <mergeCell ref="GJO91:GJP91"/>
    <mergeCell ref="GKE91:GKF91"/>
    <mergeCell ref="GDK91:GDL91"/>
    <mergeCell ref="GEA91:GEB91"/>
    <mergeCell ref="GEQ91:GER91"/>
    <mergeCell ref="GFG91:GFH91"/>
    <mergeCell ref="GFW91:GFX91"/>
    <mergeCell ref="GGM91:GGN91"/>
    <mergeCell ref="FZS91:FZT91"/>
    <mergeCell ref="GAI91:GAJ91"/>
    <mergeCell ref="GAY91:GAZ91"/>
    <mergeCell ref="GBO91:GBP91"/>
    <mergeCell ref="GCE91:GCF91"/>
    <mergeCell ref="GCU91:GCV91"/>
    <mergeCell ref="FWA91:FWB91"/>
    <mergeCell ref="FWQ91:FWR91"/>
    <mergeCell ref="FXG91:FXH91"/>
    <mergeCell ref="FXW91:FXX91"/>
    <mergeCell ref="FYM91:FYN91"/>
    <mergeCell ref="FZC91:FZD91"/>
    <mergeCell ref="FSI91:FSJ91"/>
    <mergeCell ref="FSY91:FSZ91"/>
    <mergeCell ref="FTO91:FTP91"/>
    <mergeCell ref="FUE91:FUF91"/>
    <mergeCell ref="FUU91:FUV91"/>
    <mergeCell ref="FVK91:FVL91"/>
    <mergeCell ref="FOQ91:FOR91"/>
    <mergeCell ref="FPG91:FPH91"/>
    <mergeCell ref="FPW91:FPX91"/>
    <mergeCell ref="FQM91:FQN91"/>
    <mergeCell ref="FRC91:FRD91"/>
    <mergeCell ref="FRS91:FRT91"/>
    <mergeCell ref="FKY91:FKZ91"/>
    <mergeCell ref="FLO91:FLP91"/>
    <mergeCell ref="FME91:FMF91"/>
    <mergeCell ref="FMU91:FMV91"/>
    <mergeCell ref="FNK91:FNL91"/>
    <mergeCell ref="FOA91:FOB91"/>
    <mergeCell ref="FHG91:FHH91"/>
    <mergeCell ref="FHW91:FHX91"/>
    <mergeCell ref="FIM91:FIN91"/>
    <mergeCell ref="FJC91:FJD91"/>
    <mergeCell ref="FJS91:FJT91"/>
    <mergeCell ref="FKI91:FKJ91"/>
    <mergeCell ref="FDO91:FDP91"/>
    <mergeCell ref="FEE91:FEF91"/>
    <mergeCell ref="FEU91:FEV91"/>
    <mergeCell ref="FFK91:FFL91"/>
    <mergeCell ref="FGA91:FGB91"/>
    <mergeCell ref="FGQ91:FGR91"/>
    <mergeCell ref="EZW91:EZX91"/>
    <mergeCell ref="FAM91:FAN91"/>
    <mergeCell ref="FBC91:FBD91"/>
    <mergeCell ref="FBS91:FBT91"/>
    <mergeCell ref="FCI91:FCJ91"/>
    <mergeCell ref="FCY91:FCZ91"/>
    <mergeCell ref="EWE91:EWF91"/>
    <mergeCell ref="EWU91:EWV91"/>
    <mergeCell ref="EXK91:EXL91"/>
    <mergeCell ref="EYA91:EYB91"/>
    <mergeCell ref="EYQ91:EYR91"/>
    <mergeCell ref="EZG91:EZH91"/>
    <mergeCell ref="ESM91:ESN91"/>
    <mergeCell ref="ETC91:ETD91"/>
    <mergeCell ref="ETS91:ETT91"/>
    <mergeCell ref="EUI91:EUJ91"/>
    <mergeCell ref="EUY91:EUZ91"/>
    <mergeCell ref="EVO91:EVP91"/>
    <mergeCell ref="EOU91:EOV91"/>
    <mergeCell ref="EPK91:EPL91"/>
    <mergeCell ref="EQA91:EQB91"/>
    <mergeCell ref="EQQ91:EQR91"/>
    <mergeCell ref="ERG91:ERH91"/>
    <mergeCell ref="ERW91:ERX91"/>
    <mergeCell ref="ELC91:ELD91"/>
    <mergeCell ref="ELS91:ELT91"/>
    <mergeCell ref="EMI91:EMJ91"/>
    <mergeCell ref="EMY91:EMZ91"/>
    <mergeCell ref="ENO91:ENP91"/>
    <mergeCell ref="EOE91:EOF91"/>
    <mergeCell ref="EHK91:EHL91"/>
    <mergeCell ref="EIA91:EIB91"/>
    <mergeCell ref="EIQ91:EIR91"/>
    <mergeCell ref="EJG91:EJH91"/>
    <mergeCell ref="EJW91:EJX91"/>
    <mergeCell ref="EKM91:EKN91"/>
    <mergeCell ref="EDS91:EDT91"/>
    <mergeCell ref="EEI91:EEJ91"/>
    <mergeCell ref="EEY91:EEZ91"/>
    <mergeCell ref="EFO91:EFP91"/>
    <mergeCell ref="EGE91:EGF91"/>
    <mergeCell ref="EGU91:EGV91"/>
    <mergeCell ref="EAA91:EAB91"/>
    <mergeCell ref="EAQ91:EAR91"/>
    <mergeCell ref="EBG91:EBH91"/>
    <mergeCell ref="EBW91:EBX91"/>
    <mergeCell ref="ECM91:ECN91"/>
    <mergeCell ref="EDC91:EDD91"/>
    <mergeCell ref="DWI91:DWJ91"/>
    <mergeCell ref="DWY91:DWZ91"/>
    <mergeCell ref="DXO91:DXP91"/>
    <mergeCell ref="DYE91:DYF91"/>
    <mergeCell ref="DYU91:DYV91"/>
    <mergeCell ref="DZK91:DZL91"/>
    <mergeCell ref="DSQ91:DSR91"/>
    <mergeCell ref="DTG91:DTH91"/>
    <mergeCell ref="DTW91:DTX91"/>
    <mergeCell ref="DUM91:DUN91"/>
    <mergeCell ref="DVC91:DVD91"/>
    <mergeCell ref="DVS91:DVT91"/>
    <mergeCell ref="DOY91:DOZ91"/>
    <mergeCell ref="DPO91:DPP91"/>
    <mergeCell ref="DQE91:DQF91"/>
    <mergeCell ref="DQU91:DQV91"/>
    <mergeCell ref="DRK91:DRL91"/>
    <mergeCell ref="DSA91:DSB91"/>
    <mergeCell ref="DLG91:DLH91"/>
    <mergeCell ref="DLW91:DLX91"/>
    <mergeCell ref="DMM91:DMN91"/>
    <mergeCell ref="DNC91:DND91"/>
    <mergeCell ref="DNS91:DNT91"/>
    <mergeCell ref="DOI91:DOJ91"/>
    <mergeCell ref="DHO91:DHP91"/>
    <mergeCell ref="DIE91:DIF91"/>
    <mergeCell ref="DIU91:DIV91"/>
    <mergeCell ref="DJK91:DJL91"/>
    <mergeCell ref="DKA91:DKB91"/>
    <mergeCell ref="DKQ91:DKR91"/>
    <mergeCell ref="DDW91:DDX91"/>
    <mergeCell ref="DEM91:DEN91"/>
    <mergeCell ref="DFC91:DFD91"/>
    <mergeCell ref="DFS91:DFT91"/>
    <mergeCell ref="DGI91:DGJ91"/>
    <mergeCell ref="DGY91:DGZ91"/>
    <mergeCell ref="DAE91:DAF91"/>
    <mergeCell ref="DAU91:DAV91"/>
    <mergeCell ref="DBK91:DBL91"/>
    <mergeCell ref="DCA91:DCB91"/>
    <mergeCell ref="DCQ91:DCR91"/>
    <mergeCell ref="DDG91:DDH91"/>
    <mergeCell ref="CWM91:CWN91"/>
    <mergeCell ref="CXC91:CXD91"/>
    <mergeCell ref="CXS91:CXT91"/>
    <mergeCell ref="CYI91:CYJ91"/>
    <mergeCell ref="CYY91:CYZ91"/>
    <mergeCell ref="CZO91:CZP91"/>
    <mergeCell ref="CSU91:CSV91"/>
    <mergeCell ref="CTK91:CTL91"/>
    <mergeCell ref="CUA91:CUB91"/>
    <mergeCell ref="CUQ91:CUR91"/>
    <mergeCell ref="CVG91:CVH91"/>
    <mergeCell ref="CVW91:CVX91"/>
    <mergeCell ref="CPC91:CPD91"/>
    <mergeCell ref="CPS91:CPT91"/>
    <mergeCell ref="CQI91:CQJ91"/>
    <mergeCell ref="CQY91:CQZ91"/>
    <mergeCell ref="CRO91:CRP91"/>
    <mergeCell ref="CSE91:CSF91"/>
    <mergeCell ref="CLK91:CLL91"/>
    <mergeCell ref="CMA91:CMB91"/>
    <mergeCell ref="CMQ91:CMR91"/>
    <mergeCell ref="CNG91:CNH91"/>
    <mergeCell ref="CNW91:CNX91"/>
    <mergeCell ref="COM91:CON91"/>
    <mergeCell ref="CHS91:CHT91"/>
    <mergeCell ref="CII91:CIJ91"/>
    <mergeCell ref="CIY91:CIZ91"/>
    <mergeCell ref="CJO91:CJP91"/>
    <mergeCell ref="CKE91:CKF91"/>
    <mergeCell ref="CKU91:CKV91"/>
    <mergeCell ref="CEA91:CEB91"/>
    <mergeCell ref="CEQ91:CER91"/>
    <mergeCell ref="CFG91:CFH91"/>
    <mergeCell ref="CFW91:CFX91"/>
    <mergeCell ref="CGM91:CGN91"/>
    <mergeCell ref="CHC91:CHD91"/>
    <mergeCell ref="CAI91:CAJ91"/>
    <mergeCell ref="CAY91:CAZ91"/>
    <mergeCell ref="CBO91:CBP91"/>
    <mergeCell ref="CCE91:CCF91"/>
    <mergeCell ref="CCU91:CCV91"/>
    <mergeCell ref="CDK91:CDL91"/>
    <mergeCell ref="BWQ91:BWR91"/>
    <mergeCell ref="BXG91:BXH91"/>
    <mergeCell ref="BXW91:BXX91"/>
    <mergeCell ref="BYM91:BYN91"/>
    <mergeCell ref="BZC91:BZD91"/>
    <mergeCell ref="BZS91:BZT91"/>
    <mergeCell ref="BSY91:BSZ91"/>
    <mergeCell ref="BTO91:BTP91"/>
    <mergeCell ref="BUE91:BUF91"/>
    <mergeCell ref="BUU91:BUV91"/>
    <mergeCell ref="BVK91:BVL91"/>
    <mergeCell ref="BWA91:BWB91"/>
    <mergeCell ref="BPG91:BPH91"/>
    <mergeCell ref="BPW91:BPX91"/>
    <mergeCell ref="BQM91:BQN91"/>
    <mergeCell ref="BRC91:BRD91"/>
    <mergeCell ref="BRS91:BRT91"/>
    <mergeCell ref="BSI91:BSJ91"/>
    <mergeCell ref="BLO91:BLP91"/>
    <mergeCell ref="BME91:BMF91"/>
    <mergeCell ref="BMU91:BMV91"/>
    <mergeCell ref="BNK91:BNL91"/>
    <mergeCell ref="BOA91:BOB91"/>
    <mergeCell ref="BOQ91:BOR91"/>
    <mergeCell ref="BHW91:BHX91"/>
    <mergeCell ref="BIM91:BIN91"/>
    <mergeCell ref="BJC91:BJD91"/>
    <mergeCell ref="BJS91:BJT91"/>
    <mergeCell ref="BKI91:BKJ91"/>
    <mergeCell ref="BKY91:BKZ91"/>
    <mergeCell ref="BEE91:BEF91"/>
    <mergeCell ref="BEU91:BEV91"/>
    <mergeCell ref="BFK91:BFL91"/>
    <mergeCell ref="BGA91:BGB91"/>
    <mergeCell ref="BGQ91:BGR91"/>
    <mergeCell ref="BHG91:BHH91"/>
    <mergeCell ref="BAM91:BAN91"/>
    <mergeCell ref="BBC91:BBD91"/>
    <mergeCell ref="BBS91:BBT91"/>
    <mergeCell ref="BCI91:BCJ91"/>
    <mergeCell ref="BCY91:BCZ91"/>
    <mergeCell ref="BDO91:BDP91"/>
    <mergeCell ref="AWU91:AWV91"/>
    <mergeCell ref="AXK91:AXL91"/>
    <mergeCell ref="AYA91:AYB91"/>
    <mergeCell ref="AYQ91:AYR91"/>
    <mergeCell ref="AZG91:AZH91"/>
    <mergeCell ref="AZW91:AZX91"/>
    <mergeCell ref="ATC91:ATD91"/>
    <mergeCell ref="ATS91:ATT91"/>
    <mergeCell ref="AUI91:AUJ91"/>
    <mergeCell ref="AUY91:AUZ91"/>
    <mergeCell ref="AVO91:AVP91"/>
    <mergeCell ref="AWE91:AWF91"/>
    <mergeCell ref="APK91:APL91"/>
    <mergeCell ref="AQA91:AQB91"/>
    <mergeCell ref="AQQ91:AQR91"/>
    <mergeCell ref="ARG91:ARH91"/>
    <mergeCell ref="ARW91:ARX91"/>
    <mergeCell ref="ASM91:ASN91"/>
    <mergeCell ref="ALS91:ALT91"/>
    <mergeCell ref="AMI91:AMJ91"/>
    <mergeCell ref="AMY91:AMZ91"/>
    <mergeCell ref="ANO91:ANP91"/>
    <mergeCell ref="AOE91:AOF91"/>
    <mergeCell ref="AOU91:AOV91"/>
    <mergeCell ref="AIA91:AIB91"/>
    <mergeCell ref="AIQ91:AIR91"/>
    <mergeCell ref="AJG91:AJH91"/>
    <mergeCell ref="AJW91:AJX91"/>
    <mergeCell ref="AKM91:AKN91"/>
    <mergeCell ref="ALC91:ALD91"/>
    <mergeCell ref="AEI91:AEJ91"/>
    <mergeCell ref="AEY91:AEZ91"/>
    <mergeCell ref="AFO91:AFP91"/>
    <mergeCell ref="AGE91:AGF91"/>
    <mergeCell ref="AGU91:AGV91"/>
    <mergeCell ref="AHK91:AHL91"/>
    <mergeCell ref="AAQ91:AAR91"/>
    <mergeCell ref="ABG91:ABH91"/>
    <mergeCell ref="ABW91:ABX91"/>
    <mergeCell ref="ACM91:ACN91"/>
    <mergeCell ref="ADC91:ADD91"/>
    <mergeCell ref="ADS91:ADT91"/>
    <mergeCell ref="WY91:WZ91"/>
    <mergeCell ref="XO91:XP91"/>
    <mergeCell ref="YE91:YF91"/>
    <mergeCell ref="YU91:YV91"/>
    <mergeCell ref="ZK91:ZL91"/>
    <mergeCell ref="AAA91:AAB91"/>
    <mergeCell ref="TG91:TH91"/>
    <mergeCell ref="TW91:TX91"/>
    <mergeCell ref="UM91:UN91"/>
    <mergeCell ref="VC91:VD91"/>
    <mergeCell ref="VS91:VT91"/>
    <mergeCell ref="WI91:WJ91"/>
    <mergeCell ref="PO91:PP91"/>
    <mergeCell ref="QE91:QF91"/>
    <mergeCell ref="QU91:QV91"/>
    <mergeCell ref="RK91:RL91"/>
    <mergeCell ref="SA91:SB91"/>
    <mergeCell ref="SQ91:SR91"/>
    <mergeCell ref="LW91:LX91"/>
    <mergeCell ref="MM91:MN91"/>
    <mergeCell ref="NC91:ND91"/>
    <mergeCell ref="NS91:NT91"/>
    <mergeCell ref="OI91:OJ91"/>
    <mergeCell ref="OY91:OZ91"/>
    <mergeCell ref="IE91:IF91"/>
    <mergeCell ref="IU91:IV91"/>
    <mergeCell ref="JK91:JL91"/>
    <mergeCell ref="KA91:KB91"/>
    <mergeCell ref="KQ91:KR91"/>
    <mergeCell ref="LG91:LH91"/>
    <mergeCell ref="EM91:EN91"/>
    <mergeCell ref="FC91:FD91"/>
    <mergeCell ref="FS91:FT91"/>
    <mergeCell ref="GI91:GJ91"/>
    <mergeCell ref="GY91:GZ91"/>
    <mergeCell ref="HO91:HP91"/>
    <mergeCell ref="AU91:AV91"/>
    <mergeCell ref="BK91:BL91"/>
    <mergeCell ref="CA91:CB91"/>
    <mergeCell ref="CQ91:CR91"/>
    <mergeCell ref="DG91:DH91"/>
    <mergeCell ref="DW91:DX91"/>
    <mergeCell ref="P87:Q87"/>
    <mergeCell ref="P88:Q88"/>
    <mergeCell ref="P89:Q89"/>
    <mergeCell ref="P90:Q90"/>
    <mergeCell ref="P91:Q91"/>
    <mergeCell ref="AE91:AF91"/>
    <mergeCell ref="B2:P2"/>
    <mergeCell ref="B4:P4"/>
    <mergeCell ref="C6:N6"/>
    <mergeCell ref="C7:N7"/>
    <mergeCell ref="C8:N8"/>
    <mergeCell ref="C9:N9"/>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43.42578125" style="9" bestFit="1" customWidth="1"/>
    <col min="11" max="11" width="40" style="9" customWidth="1"/>
    <col min="12" max="12" width="28.28515625" style="9" customWidth="1"/>
    <col min="13" max="13" width="18.7109375" style="9" customWidth="1"/>
    <col min="14" max="14" width="22.140625" style="9" customWidth="1"/>
    <col min="15" max="15" width="26.140625" style="9" customWidth="1"/>
    <col min="16" max="16" width="19.5703125" style="9" bestFit="1" customWidth="1"/>
    <col min="17" max="17" width="32.42578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1895</v>
      </c>
      <c r="D6" s="439"/>
      <c r="E6" s="439"/>
      <c r="F6" s="439"/>
      <c r="G6" s="439"/>
      <c r="H6" s="439"/>
      <c r="I6" s="439"/>
      <c r="J6" s="439"/>
      <c r="K6" s="439"/>
      <c r="L6" s="439"/>
      <c r="M6" s="439"/>
      <c r="N6" s="440"/>
    </row>
    <row r="7" spans="2:16" ht="16.5" thickBot="1" x14ac:dyDescent="0.3">
      <c r="B7" s="12" t="s">
        <v>5</v>
      </c>
      <c r="C7" s="439" t="s">
        <v>1896</v>
      </c>
      <c r="D7" s="439"/>
      <c r="E7" s="439"/>
      <c r="F7" s="439"/>
      <c r="G7" s="439"/>
      <c r="H7" s="439"/>
      <c r="I7" s="439"/>
      <c r="J7" s="439"/>
      <c r="K7" s="439"/>
      <c r="L7" s="439"/>
      <c r="M7" s="439"/>
      <c r="N7" s="440"/>
    </row>
    <row r="8" spans="2:16" ht="16.5" thickBot="1" x14ac:dyDescent="0.3">
      <c r="B8" s="12" t="s">
        <v>6</v>
      </c>
      <c r="C8" s="439" t="s">
        <v>1897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4</v>
      </c>
      <c r="D10" s="441"/>
      <c r="E10" s="442"/>
      <c r="F10" s="34"/>
      <c r="G10" s="34"/>
      <c r="H10" s="34"/>
      <c r="I10" s="34"/>
      <c r="J10" s="34"/>
      <c r="K10" s="34"/>
      <c r="L10" s="34"/>
      <c r="M10" s="34"/>
      <c r="N10" s="35"/>
    </row>
    <row r="11" spans="2:16" ht="16.5" thickBot="1" x14ac:dyDescent="0.3">
      <c r="B11" s="14" t="s">
        <v>9</v>
      </c>
      <c r="C11" s="15">
        <v>41980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4</v>
      </c>
      <c r="E15" s="36">
        <v>910090516</v>
      </c>
      <c r="F15" s="36">
        <v>436</v>
      </c>
      <c r="G15" s="81"/>
      <c r="I15" s="39"/>
      <c r="J15" s="39"/>
      <c r="K15" s="39"/>
      <c r="L15" s="39"/>
      <c r="M15" s="39"/>
      <c r="N15" s="96"/>
    </row>
    <row r="16" spans="2:16" x14ac:dyDescent="0.25">
      <c r="B16" s="443"/>
      <c r="C16" s="443"/>
      <c r="D16" s="198"/>
      <c r="E16" s="36"/>
      <c r="F16" s="36"/>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910090516</v>
      </c>
      <c r="F22" s="36">
        <f>SUM(F15:F21)</f>
        <v>436</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348.8</v>
      </c>
      <c r="D24" s="42"/>
      <c r="E24" s="45">
        <f>E22</f>
        <v>910090516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165</v>
      </c>
      <c r="E30" s="92"/>
      <c r="F30" s="92"/>
      <c r="G30" s="92"/>
      <c r="H30" s="92"/>
      <c r="I30" s="95"/>
      <c r="J30" s="95"/>
      <c r="K30" s="95"/>
      <c r="L30" s="95"/>
      <c r="M30" s="95"/>
      <c r="N30" s="96"/>
    </row>
    <row r="31" spans="1:14" x14ac:dyDescent="0.25">
      <c r="A31" s="87"/>
      <c r="B31" s="109" t="s">
        <v>98</v>
      </c>
      <c r="C31" s="109" t="s">
        <v>165</v>
      </c>
      <c r="D31" s="109"/>
      <c r="E31" s="92"/>
      <c r="F31" s="92"/>
      <c r="G31" s="92"/>
      <c r="H31" s="92"/>
      <c r="I31" s="95"/>
      <c r="J31" s="95"/>
      <c r="K31" s="95"/>
      <c r="L31" s="95"/>
      <c r="M31" s="95"/>
      <c r="N31" s="96"/>
    </row>
    <row r="32" spans="1:14" x14ac:dyDescent="0.25">
      <c r="A32" s="87"/>
      <c r="B32" s="109" t="s">
        <v>99</v>
      </c>
      <c r="C32" s="109" t="s">
        <v>110</v>
      </c>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35</v>
      </c>
      <c r="F40" s="92"/>
      <c r="G40" s="92"/>
      <c r="H40" s="92"/>
      <c r="I40" s="95"/>
      <c r="J40" s="95"/>
      <c r="K40" s="95"/>
      <c r="L40" s="95"/>
      <c r="M40" s="95"/>
      <c r="N40" s="96"/>
    </row>
    <row r="41" spans="1:17" ht="42.75" x14ac:dyDescent="0.25">
      <c r="A41" s="87"/>
      <c r="B41" s="93" t="s">
        <v>103</v>
      </c>
      <c r="C41" s="94">
        <v>60</v>
      </c>
      <c r="D41" s="193">
        <v>35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105" x14ac:dyDescent="0.25">
      <c r="A49" s="47">
        <v>1</v>
      </c>
      <c r="B49" s="47" t="s">
        <v>1901</v>
      </c>
      <c r="C49" s="117" t="s">
        <v>1901</v>
      </c>
      <c r="D49" s="103" t="s">
        <v>1953</v>
      </c>
      <c r="E49" s="155"/>
      <c r="F49" s="98" t="s">
        <v>96</v>
      </c>
      <c r="G49" s="115">
        <v>1</v>
      </c>
      <c r="H49" s="105">
        <v>40294</v>
      </c>
      <c r="I49" s="99">
        <v>40527</v>
      </c>
      <c r="J49" s="99" t="s">
        <v>96</v>
      </c>
      <c r="K49" s="90"/>
      <c r="L49" s="155">
        <f>+(I49-H49)/30</f>
        <v>7.7666666666666666</v>
      </c>
      <c r="M49" s="90"/>
      <c r="N49" s="90"/>
      <c r="O49" s="27">
        <v>559250000</v>
      </c>
      <c r="P49" s="27"/>
      <c r="Q49" s="116" t="s">
        <v>1954</v>
      </c>
      <c r="R49" s="100"/>
      <c r="S49" s="100"/>
      <c r="T49" s="100"/>
      <c r="U49" s="100"/>
      <c r="V49" s="100"/>
      <c r="W49" s="100"/>
      <c r="X49" s="100"/>
      <c r="Y49" s="100"/>
      <c r="Z49" s="100"/>
    </row>
    <row r="50" spans="1:26" s="101" customFormat="1" ht="105" x14ac:dyDescent="0.25">
      <c r="A50" s="47">
        <f>+A49+1</f>
        <v>2</v>
      </c>
      <c r="B50" s="102" t="s">
        <v>1933</v>
      </c>
      <c r="C50" s="117" t="s">
        <v>1898</v>
      </c>
      <c r="D50" s="103" t="s">
        <v>1899</v>
      </c>
      <c r="E50" s="155">
        <v>5163</v>
      </c>
      <c r="F50" s="98" t="s">
        <v>96</v>
      </c>
      <c r="G50" s="115">
        <v>1</v>
      </c>
      <c r="H50" s="105">
        <v>41402</v>
      </c>
      <c r="I50" s="99">
        <v>41618</v>
      </c>
      <c r="J50" s="99" t="s">
        <v>96</v>
      </c>
      <c r="K50" s="90"/>
      <c r="L50" s="155">
        <f t="shared" ref="L50:L52" si="0">+(I50-H50)/30</f>
        <v>7.2</v>
      </c>
      <c r="M50" s="90"/>
      <c r="N50" s="90"/>
      <c r="O50" s="27">
        <v>214410000</v>
      </c>
      <c r="P50" s="27"/>
      <c r="Q50" s="116" t="s">
        <v>1954</v>
      </c>
      <c r="R50" s="100"/>
      <c r="S50" s="100"/>
      <c r="T50" s="100"/>
      <c r="U50" s="100"/>
      <c r="V50" s="100"/>
      <c r="W50" s="100"/>
      <c r="X50" s="100"/>
      <c r="Y50" s="100"/>
      <c r="Z50" s="100"/>
    </row>
    <row r="51" spans="1:26" s="101" customFormat="1" ht="105" x14ac:dyDescent="0.25">
      <c r="A51" s="47">
        <f t="shared" ref="A51:A56" si="1">+A50+1</f>
        <v>3</v>
      </c>
      <c r="B51" s="102" t="s">
        <v>1933</v>
      </c>
      <c r="C51" s="117" t="s">
        <v>1898</v>
      </c>
      <c r="D51" s="103" t="s">
        <v>1903</v>
      </c>
      <c r="E51" s="155">
        <v>108</v>
      </c>
      <c r="F51" s="98" t="s">
        <v>95</v>
      </c>
      <c r="G51" s="115">
        <v>1</v>
      </c>
      <c r="H51" s="105">
        <v>41662</v>
      </c>
      <c r="I51" s="99">
        <v>41912</v>
      </c>
      <c r="J51" s="99" t="s">
        <v>96</v>
      </c>
      <c r="K51" s="90">
        <f>(I51-H51)/30</f>
        <v>8.3333333333333339</v>
      </c>
      <c r="L51" s="155"/>
      <c r="M51" s="90">
        <v>1080</v>
      </c>
      <c r="N51" s="90">
        <v>1080</v>
      </c>
      <c r="O51" s="27">
        <v>1428308103</v>
      </c>
      <c r="P51" s="27"/>
      <c r="Q51" s="116" t="s">
        <v>1954</v>
      </c>
      <c r="R51" s="100"/>
      <c r="S51" s="100"/>
      <c r="T51" s="100"/>
      <c r="U51" s="100"/>
      <c r="V51" s="100"/>
      <c r="W51" s="100"/>
      <c r="X51" s="100"/>
      <c r="Y51" s="100"/>
      <c r="Z51" s="100"/>
    </row>
    <row r="52" spans="1:26" s="101" customFormat="1" x14ac:dyDescent="0.25">
      <c r="A52" s="47">
        <f t="shared" si="1"/>
        <v>4</v>
      </c>
      <c r="B52" s="117"/>
      <c r="C52" s="117"/>
      <c r="D52" s="117"/>
      <c r="E52" s="117"/>
      <c r="F52" s="117"/>
      <c r="G52" s="117"/>
      <c r="H52" s="117"/>
      <c r="I52" s="117"/>
      <c r="J52" s="117"/>
      <c r="K52" s="117"/>
      <c r="L52" s="155">
        <f t="shared" si="0"/>
        <v>0</v>
      </c>
      <c r="M52" s="117"/>
      <c r="N52" s="117"/>
      <c r="O52" s="117"/>
      <c r="P52" s="117"/>
      <c r="Q52" s="117"/>
      <c r="R52" s="100"/>
      <c r="S52" s="100"/>
      <c r="T52" s="100"/>
      <c r="U52" s="100"/>
      <c r="V52" s="100"/>
      <c r="W52" s="100"/>
      <c r="X52" s="100"/>
      <c r="Y52" s="100"/>
      <c r="Z52" s="100"/>
    </row>
    <row r="53" spans="1:26" s="101" customFormat="1" x14ac:dyDescent="0.25">
      <c r="A53" s="47">
        <f t="shared" si="1"/>
        <v>5</v>
      </c>
      <c r="B53" s="102"/>
      <c r="C53" s="103"/>
      <c r="D53" s="102"/>
      <c r="E53" s="155"/>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1"/>
        <v>6</v>
      </c>
      <c r="B54" s="102"/>
      <c r="C54" s="103"/>
      <c r="D54" s="102"/>
      <c r="E54" s="155"/>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1"/>
        <v>7</v>
      </c>
      <c r="B55" s="102"/>
      <c r="C55" s="103"/>
      <c r="D55" s="102"/>
      <c r="E55" s="155"/>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1"/>
        <v>8</v>
      </c>
      <c r="B56" s="102"/>
      <c r="C56" s="103"/>
      <c r="D56" s="102"/>
      <c r="E56" s="155"/>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8"/>
      <c r="H57" s="98"/>
      <c r="I57" s="99"/>
      <c r="J57" s="99"/>
      <c r="K57" s="114">
        <f t="shared" ref="K57:N57" si="2">SUM(K49:K56)</f>
        <v>8.3333333333333339</v>
      </c>
      <c r="L57" s="104">
        <f t="shared" si="2"/>
        <v>14.966666666666667</v>
      </c>
      <c r="M57" s="114">
        <f t="shared" si="2"/>
        <v>1080</v>
      </c>
      <c r="N57" s="104">
        <f t="shared" si="2"/>
        <v>1080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156">
        <f>+K57</f>
        <v>8.3333333333333339</v>
      </c>
      <c r="D61" s="58"/>
      <c r="E61" s="58" t="s">
        <v>1905</v>
      </c>
      <c r="F61" s="32"/>
      <c r="G61" s="32"/>
      <c r="H61" s="32"/>
      <c r="I61" s="32"/>
      <c r="J61" s="32"/>
      <c r="K61" s="32"/>
      <c r="L61" s="32"/>
      <c r="M61" s="32"/>
    </row>
    <row r="62" spans="1:26" s="30" customFormat="1" ht="30" customHeight="1" x14ac:dyDescent="0.25">
      <c r="B62" s="59" t="s">
        <v>25</v>
      </c>
      <c r="C62" s="60">
        <f>+M57</f>
        <v>1080</v>
      </c>
      <c r="D62" s="58" t="s">
        <v>165</v>
      </c>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48.75" customHeight="1" x14ac:dyDescent="0.25">
      <c r="B69" s="3" t="s">
        <v>1906</v>
      </c>
      <c r="C69" s="3" t="s">
        <v>1907</v>
      </c>
      <c r="D69" s="5"/>
      <c r="E69" s="5">
        <v>436</v>
      </c>
      <c r="F69" s="4"/>
      <c r="G69" s="4"/>
      <c r="H69" s="4"/>
      <c r="I69" s="85" t="s">
        <v>95</v>
      </c>
      <c r="J69" s="85" t="s">
        <v>96</v>
      </c>
      <c r="K69" s="109" t="s">
        <v>96</v>
      </c>
      <c r="L69" s="109" t="s">
        <v>96</v>
      </c>
      <c r="M69" s="109" t="s">
        <v>96</v>
      </c>
      <c r="N69" s="109" t="s">
        <v>95</v>
      </c>
      <c r="O69" s="461"/>
      <c r="P69" s="462"/>
      <c r="Q69" s="109" t="s">
        <v>95</v>
      </c>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v>1</v>
      </c>
      <c r="D87" s="190" t="s">
        <v>1955</v>
      </c>
      <c r="E87" s="3">
        <v>32857022</v>
      </c>
      <c r="F87" s="190" t="s">
        <v>1956</v>
      </c>
      <c r="G87" s="190" t="s">
        <v>1943</v>
      </c>
      <c r="H87" s="125">
        <v>41262</v>
      </c>
      <c r="I87" s="5"/>
      <c r="J87" s="190" t="s">
        <v>1957</v>
      </c>
      <c r="K87" s="86" t="s">
        <v>1958</v>
      </c>
      <c r="L87" s="86" t="s">
        <v>1959</v>
      </c>
      <c r="M87" s="109" t="s">
        <v>1791</v>
      </c>
      <c r="N87" s="109" t="s">
        <v>95</v>
      </c>
      <c r="O87" s="109" t="s">
        <v>95</v>
      </c>
      <c r="P87" s="463"/>
      <c r="Q87" s="463"/>
    </row>
    <row r="88" spans="2:17" ht="153.75" customHeight="1" x14ac:dyDescent="0.25">
      <c r="B88" s="190" t="s">
        <v>220</v>
      </c>
      <c r="C88" s="190">
        <v>1</v>
      </c>
      <c r="D88" s="190" t="s">
        <v>1960</v>
      </c>
      <c r="E88" s="3">
        <v>22468318</v>
      </c>
      <c r="F88" s="3" t="s">
        <v>1357</v>
      </c>
      <c r="G88" s="190" t="s">
        <v>1961</v>
      </c>
      <c r="H88" s="125">
        <v>37162</v>
      </c>
      <c r="I88" s="5"/>
      <c r="J88" s="190" t="s">
        <v>1962</v>
      </c>
      <c r="K88" s="86" t="s">
        <v>1963</v>
      </c>
      <c r="L88" s="86" t="s">
        <v>1964</v>
      </c>
      <c r="M88" s="109" t="s">
        <v>1791</v>
      </c>
      <c r="N88" s="109" t="s">
        <v>1791</v>
      </c>
      <c r="O88" s="109" t="s">
        <v>95</v>
      </c>
      <c r="P88" s="457"/>
      <c r="Q88" s="458"/>
    </row>
    <row r="89" spans="2:17" ht="87.75" customHeight="1" x14ac:dyDescent="0.25">
      <c r="B89" s="190" t="s">
        <v>220</v>
      </c>
      <c r="C89" s="190">
        <v>2</v>
      </c>
      <c r="D89" s="190" t="s">
        <v>1965</v>
      </c>
      <c r="E89" s="3">
        <v>22479332</v>
      </c>
      <c r="F89" s="3" t="s">
        <v>1357</v>
      </c>
      <c r="G89" s="190" t="s">
        <v>1845</v>
      </c>
      <c r="H89" s="125">
        <v>37099</v>
      </c>
      <c r="I89" s="5"/>
      <c r="J89" s="190" t="s">
        <v>1966</v>
      </c>
      <c r="K89" s="86" t="s">
        <v>1967</v>
      </c>
      <c r="L89" s="86" t="s">
        <v>1968</v>
      </c>
      <c r="M89" s="109" t="s">
        <v>1791</v>
      </c>
      <c r="N89" s="109" t="s">
        <v>1791</v>
      </c>
      <c r="O89" s="109" t="s">
        <v>95</v>
      </c>
      <c r="P89" s="457"/>
      <c r="Q89" s="458"/>
    </row>
    <row r="90" spans="2:17" ht="80.25" customHeight="1" x14ac:dyDescent="0.25">
      <c r="B90" s="190" t="s">
        <v>220</v>
      </c>
      <c r="C90" s="190">
        <v>3</v>
      </c>
      <c r="D90" s="190" t="s">
        <v>1969</v>
      </c>
      <c r="E90" s="3">
        <v>22519560</v>
      </c>
      <c r="F90" s="3" t="s">
        <v>1357</v>
      </c>
      <c r="G90" s="190" t="s">
        <v>1961</v>
      </c>
      <c r="H90" s="125">
        <v>37943</v>
      </c>
      <c r="I90" s="5"/>
      <c r="J90" s="190" t="s">
        <v>1970</v>
      </c>
      <c r="K90" s="86" t="s">
        <v>1971</v>
      </c>
      <c r="L90" s="86" t="s">
        <v>1972</v>
      </c>
      <c r="M90" s="109" t="s">
        <v>1791</v>
      </c>
      <c r="N90" s="109" t="s">
        <v>1791</v>
      </c>
      <c r="O90" s="109" t="s">
        <v>95</v>
      </c>
      <c r="P90" s="463"/>
      <c r="Q90" s="463"/>
    </row>
    <row r="92" spans="2:17" ht="15.75" thickBot="1" x14ac:dyDescent="0.3"/>
    <row r="93" spans="2:17" ht="27" thickBot="1" x14ac:dyDescent="0.3">
      <c r="B93" s="449" t="s">
        <v>44</v>
      </c>
      <c r="C93" s="450"/>
      <c r="D93" s="450"/>
      <c r="E93" s="450"/>
      <c r="F93" s="450"/>
      <c r="G93" s="450"/>
      <c r="H93" s="450"/>
      <c r="I93" s="450"/>
      <c r="J93" s="450"/>
      <c r="K93" s="450"/>
      <c r="L93" s="450"/>
      <c r="M93" s="450"/>
      <c r="N93" s="451"/>
    </row>
    <row r="96" spans="2:17" ht="46.15" customHeight="1" x14ac:dyDescent="0.25">
      <c r="B96" s="68" t="s">
        <v>33</v>
      </c>
      <c r="C96" s="68" t="s">
        <v>45</v>
      </c>
      <c r="D96" s="452" t="s">
        <v>3</v>
      </c>
      <c r="E96" s="454"/>
    </row>
    <row r="97" spans="1:26" ht="46.9" customHeight="1" x14ac:dyDescent="0.25">
      <c r="B97" s="69" t="s">
        <v>85</v>
      </c>
      <c r="C97" s="109" t="s">
        <v>95</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105" x14ac:dyDescent="0.25">
      <c r="A107" s="47">
        <v>1</v>
      </c>
      <c r="B107" s="102" t="s">
        <v>1933</v>
      </c>
      <c r="C107" s="102" t="s">
        <v>1933</v>
      </c>
      <c r="D107" s="102" t="s">
        <v>1973</v>
      </c>
      <c r="E107" s="155">
        <v>3819</v>
      </c>
      <c r="F107" s="98" t="s">
        <v>96</v>
      </c>
      <c r="G107" s="115">
        <v>1</v>
      </c>
      <c r="H107" s="105">
        <v>40105</v>
      </c>
      <c r="I107" s="99">
        <v>40485</v>
      </c>
      <c r="J107" s="99" t="s">
        <v>96</v>
      </c>
      <c r="K107" s="99"/>
      <c r="L107" s="155">
        <f>(I107-H107)/30</f>
        <v>12.666666666666666</v>
      </c>
      <c r="M107" s="90">
        <v>330</v>
      </c>
      <c r="N107" s="90">
        <f>+M107*G107</f>
        <v>330</v>
      </c>
      <c r="O107" s="27">
        <v>369822343</v>
      </c>
      <c r="P107" s="27"/>
      <c r="Q107" s="116" t="s">
        <v>1954</v>
      </c>
      <c r="R107" s="100"/>
      <c r="S107" s="100"/>
      <c r="T107" s="100"/>
      <c r="U107" s="100"/>
      <c r="V107" s="100"/>
      <c r="W107" s="100"/>
      <c r="X107" s="100"/>
      <c r="Y107" s="100"/>
      <c r="Z107" s="100"/>
    </row>
    <row r="108" spans="1:26" s="101" customFormat="1" ht="105" x14ac:dyDescent="0.25">
      <c r="A108" s="47">
        <f>+A107+1</f>
        <v>2</v>
      </c>
      <c r="B108" s="102" t="s">
        <v>1933</v>
      </c>
      <c r="C108" s="103" t="s">
        <v>1933</v>
      </c>
      <c r="D108" s="102" t="s">
        <v>1973</v>
      </c>
      <c r="E108" s="155">
        <v>2124</v>
      </c>
      <c r="F108" s="98" t="s">
        <v>96</v>
      </c>
      <c r="G108" s="97">
        <v>1</v>
      </c>
      <c r="H108" s="105">
        <v>40585</v>
      </c>
      <c r="I108" s="99">
        <v>40865</v>
      </c>
      <c r="J108" s="99" t="s">
        <v>96</v>
      </c>
      <c r="K108" s="99"/>
      <c r="L108" s="155">
        <f>(I108-H108)/30</f>
        <v>9.3333333333333339</v>
      </c>
      <c r="M108" s="90">
        <v>330</v>
      </c>
      <c r="N108" s="90">
        <v>330</v>
      </c>
      <c r="O108" s="27">
        <v>283311930</v>
      </c>
      <c r="P108" s="27"/>
      <c r="Q108" s="116" t="s">
        <v>1954</v>
      </c>
      <c r="R108" s="100"/>
      <c r="S108" s="100"/>
      <c r="T108" s="100"/>
      <c r="U108" s="100"/>
      <c r="V108" s="100"/>
      <c r="W108" s="100"/>
      <c r="X108" s="100"/>
      <c r="Y108" s="100"/>
      <c r="Z108" s="100"/>
    </row>
    <row r="109" spans="1:26" s="101" customFormat="1" x14ac:dyDescent="0.25">
      <c r="A109" s="47">
        <f t="shared" ref="A109:A114" si="3">+A108+1</f>
        <v>3</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3"/>
        <v>4</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3"/>
        <v>5</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3"/>
        <v>6</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3"/>
        <v>7</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3"/>
        <v>8</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97"/>
      <c r="F115" s="98"/>
      <c r="G115" s="98"/>
      <c r="H115" s="98"/>
      <c r="I115" s="99"/>
      <c r="J115" s="99"/>
      <c r="K115" s="104">
        <f t="shared" ref="K115:N115" si="4">SUM(K107:K114)</f>
        <v>0</v>
      </c>
      <c r="L115" s="104">
        <f t="shared" si="4"/>
        <v>22</v>
      </c>
      <c r="M115" s="114">
        <f t="shared" si="4"/>
        <v>660</v>
      </c>
      <c r="N115" s="104">
        <f t="shared" si="4"/>
        <v>660</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f>+K115</f>
        <v>0</v>
      </c>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v>0</v>
      </c>
      <c r="E121" s="467">
        <f>+D121+D122+D123</f>
        <v>0</v>
      </c>
    </row>
    <row r="122" spans="1:26" x14ac:dyDescent="0.25">
      <c r="B122" s="67" t="s">
        <v>87</v>
      </c>
      <c r="C122" s="200">
        <v>30</v>
      </c>
      <c r="D122" s="193">
        <v>0</v>
      </c>
      <c r="E122" s="468"/>
    </row>
    <row r="123" spans="1:26" ht="15.75" thickBot="1" x14ac:dyDescent="0.3">
      <c r="B123" s="67" t="s">
        <v>88</v>
      </c>
      <c r="C123" s="72">
        <v>40</v>
      </c>
      <c r="D123" s="72">
        <v>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8" spans="1:26" ht="76.5" customHeight="1" x14ac:dyDescent="0.25">
      <c r="B128" s="108" t="s">
        <v>0</v>
      </c>
      <c r="C128" s="108" t="s">
        <v>39</v>
      </c>
      <c r="D128" s="108" t="s">
        <v>40</v>
      </c>
      <c r="E128" s="108" t="s">
        <v>78</v>
      </c>
      <c r="F128" s="108" t="s">
        <v>80</v>
      </c>
      <c r="G128" s="108" t="s">
        <v>81</v>
      </c>
      <c r="H128" s="108" t="s">
        <v>82</v>
      </c>
      <c r="I128" s="108" t="s">
        <v>79</v>
      </c>
      <c r="J128" s="452" t="s">
        <v>83</v>
      </c>
      <c r="K128" s="453"/>
      <c r="L128" s="454"/>
      <c r="M128" s="108" t="s">
        <v>84</v>
      </c>
      <c r="N128" s="108" t="s">
        <v>41</v>
      </c>
      <c r="O128" s="108" t="s">
        <v>42</v>
      </c>
      <c r="P128" s="452" t="s">
        <v>3</v>
      </c>
      <c r="Q128" s="454"/>
    </row>
    <row r="129" spans="2:17" ht="60.75" customHeight="1" x14ac:dyDescent="0.25">
      <c r="B129" s="190" t="s">
        <v>510</v>
      </c>
      <c r="C129" s="190">
        <v>1</v>
      </c>
      <c r="D129" s="190" t="s">
        <v>1935</v>
      </c>
      <c r="E129" s="3">
        <v>45586706</v>
      </c>
      <c r="F129" s="3" t="s">
        <v>1936</v>
      </c>
      <c r="G129" s="3" t="s">
        <v>1840</v>
      </c>
      <c r="H129" s="125">
        <v>40571</v>
      </c>
      <c r="I129" s="5"/>
      <c r="J129" s="109" t="s">
        <v>1937</v>
      </c>
      <c r="K129" s="164" t="s">
        <v>1938</v>
      </c>
      <c r="L129" s="86" t="s">
        <v>1939</v>
      </c>
      <c r="M129" s="109" t="s">
        <v>95</v>
      </c>
      <c r="N129" s="109" t="s">
        <v>96</v>
      </c>
      <c r="O129" s="109" t="s">
        <v>95</v>
      </c>
      <c r="P129" s="460" t="s">
        <v>1940</v>
      </c>
      <c r="Q129" s="460"/>
    </row>
    <row r="130" spans="2:17" ht="60.75" customHeight="1" x14ac:dyDescent="0.25">
      <c r="B130" s="190" t="s">
        <v>92</v>
      </c>
      <c r="C130" s="190">
        <v>2</v>
      </c>
      <c r="D130" s="190" t="s">
        <v>1941</v>
      </c>
      <c r="E130" s="3">
        <v>22503458</v>
      </c>
      <c r="F130" s="190" t="s">
        <v>1942</v>
      </c>
      <c r="G130" s="190" t="s">
        <v>1943</v>
      </c>
      <c r="H130" s="125">
        <v>41116</v>
      </c>
      <c r="I130" s="5"/>
      <c r="J130" s="69" t="s">
        <v>1944</v>
      </c>
      <c r="K130" s="164" t="s">
        <v>1945</v>
      </c>
      <c r="L130" s="86" t="s">
        <v>1946</v>
      </c>
      <c r="M130" s="109" t="s">
        <v>95</v>
      </c>
      <c r="N130" s="109" t="s">
        <v>95</v>
      </c>
      <c r="O130" s="109" t="s">
        <v>95</v>
      </c>
      <c r="P130" s="463"/>
      <c r="Q130" s="463"/>
    </row>
    <row r="131" spans="2:17" ht="33.6" customHeight="1" x14ac:dyDescent="0.25">
      <c r="B131" s="190" t="s">
        <v>93</v>
      </c>
      <c r="C131" s="190">
        <v>3</v>
      </c>
      <c r="D131" s="190" t="s">
        <v>1947</v>
      </c>
      <c r="E131" s="3">
        <v>44157520</v>
      </c>
      <c r="F131" s="3" t="s">
        <v>1948</v>
      </c>
      <c r="G131" s="3" t="s">
        <v>1916</v>
      </c>
      <c r="H131" s="125">
        <v>39430</v>
      </c>
      <c r="I131" s="5" t="s">
        <v>1949</v>
      </c>
      <c r="J131" s="190" t="s">
        <v>1950</v>
      </c>
      <c r="K131" s="86" t="s">
        <v>1951</v>
      </c>
      <c r="L131" s="86" t="s">
        <v>1952</v>
      </c>
      <c r="M131" s="109" t="s">
        <v>95</v>
      </c>
      <c r="N131" s="109" t="s">
        <v>95</v>
      </c>
      <c r="O131" s="109" t="s">
        <v>95</v>
      </c>
      <c r="P131" s="463"/>
      <c r="Q131" s="463"/>
    </row>
    <row r="134" spans="2:17" ht="15.75" thickBot="1" x14ac:dyDescent="0.3"/>
    <row r="135" spans="2:17" ht="54" customHeight="1" x14ac:dyDescent="0.25">
      <c r="B135" s="112" t="s">
        <v>33</v>
      </c>
      <c r="C135" s="112" t="s">
        <v>47</v>
      </c>
      <c r="D135" s="108" t="s">
        <v>48</v>
      </c>
      <c r="E135" s="112" t="s">
        <v>49</v>
      </c>
      <c r="F135" s="77" t="s">
        <v>54</v>
      </c>
      <c r="G135" s="82"/>
    </row>
    <row r="136" spans="2:17" ht="120.75" customHeight="1" x14ac:dyDescent="0.2">
      <c r="B136" s="470" t="s">
        <v>51</v>
      </c>
      <c r="C136" s="6" t="s">
        <v>89</v>
      </c>
      <c r="D136" s="193">
        <v>25</v>
      </c>
      <c r="E136" s="193">
        <v>0</v>
      </c>
      <c r="F136" s="471">
        <f>+E136+E137+E138</f>
        <v>35</v>
      </c>
      <c r="G136" s="83"/>
    </row>
    <row r="137" spans="2:17" ht="76.150000000000006" customHeight="1" x14ac:dyDescent="0.2">
      <c r="B137" s="470"/>
      <c r="C137" s="6" t="s">
        <v>90</v>
      </c>
      <c r="D137" s="197">
        <v>25</v>
      </c>
      <c r="E137" s="193">
        <v>25</v>
      </c>
      <c r="F137" s="472"/>
      <c r="G137" s="83"/>
    </row>
    <row r="138" spans="2:17" ht="69" customHeight="1" x14ac:dyDescent="0.2">
      <c r="B138" s="470"/>
      <c r="C138" s="6" t="s">
        <v>91</v>
      </c>
      <c r="D138" s="193">
        <v>10</v>
      </c>
      <c r="E138" s="193">
        <v>10</v>
      </c>
      <c r="F138" s="473"/>
      <c r="G138" s="83"/>
    </row>
    <row r="139" spans="2:17" x14ac:dyDescent="0.25">
      <c r="C139" s="92"/>
    </row>
    <row r="142" spans="2:17" x14ac:dyDescent="0.25">
      <c r="B142" s="110" t="s">
        <v>55</v>
      </c>
    </row>
    <row r="145" spans="2:5" x14ac:dyDescent="0.25">
      <c r="B145" s="113" t="s">
        <v>33</v>
      </c>
      <c r="C145" s="113" t="s">
        <v>56</v>
      </c>
      <c r="D145" s="112" t="s">
        <v>49</v>
      </c>
      <c r="E145" s="112" t="s">
        <v>16</v>
      </c>
    </row>
    <row r="146" spans="2:5" ht="28.5" x14ac:dyDescent="0.25">
      <c r="B146" s="93" t="s">
        <v>57</v>
      </c>
      <c r="C146" s="94">
        <v>40</v>
      </c>
      <c r="D146" s="193">
        <f>+E121</f>
        <v>0</v>
      </c>
      <c r="E146" s="446">
        <f>+D146+D147</f>
        <v>35</v>
      </c>
    </row>
    <row r="147" spans="2:5" ht="42.75" x14ac:dyDescent="0.25">
      <c r="B147" s="93" t="s">
        <v>58</v>
      </c>
      <c r="C147" s="94">
        <v>60</v>
      </c>
      <c r="D147" s="193">
        <f>+F136</f>
        <v>35</v>
      </c>
      <c r="E147" s="447"/>
    </row>
  </sheetData>
  <mergeCells count="46">
    <mergeCell ref="E146:E147"/>
    <mergeCell ref="D97:E97"/>
    <mergeCell ref="B100:P100"/>
    <mergeCell ref="B103:N103"/>
    <mergeCell ref="E121:E123"/>
    <mergeCell ref="B126:N126"/>
    <mergeCell ref="J128:L128"/>
    <mergeCell ref="P128:Q128"/>
    <mergeCell ref="P129:Q129"/>
    <mergeCell ref="P130:Q130"/>
    <mergeCell ref="P131:Q131"/>
    <mergeCell ref="B136:B138"/>
    <mergeCell ref="F136:F138"/>
    <mergeCell ref="D96:E96"/>
    <mergeCell ref="O72:P72"/>
    <mergeCell ref="O73:P73"/>
    <mergeCell ref="O74:P74"/>
    <mergeCell ref="O75:P75"/>
    <mergeCell ref="B81:N81"/>
    <mergeCell ref="J86:L86"/>
    <mergeCell ref="P86:Q86"/>
    <mergeCell ref="P87:Q87"/>
    <mergeCell ref="P88:Q88"/>
    <mergeCell ref="P89:Q89"/>
    <mergeCell ref="P90:Q90"/>
    <mergeCell ref="B93:N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Z145"/>
  <sheetViews>
    <sheetView topLeftCell="A130" zoomScale="90" zoomScaleNormal="9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35.1406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2146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2147</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370" t="s">
        <v>12</v>
      </c>
      <c r="E14" s="370" t="s">
        <v>13</v>
      </c>
      <c r="F14" s="370" t="s">
        <v>29</v>
      </c>
      <c r="G14" s="80"/>
      <c r="I14" s="38"/>
      <c r="J14" s="38"/>
      <c r="K14" s="38"/>
      <c r="L14" s="38"/>
      <c r="M14" s="38"/>
      <c r="N14" s="96"/>
    </row>
    <row r="15" spans="2:16" x14ac:dyDescent="0.25">
      <c r="B15" s="443"/>
      <c r="C15" s="443"/>
      <c r="D15" s="370"/>
      <c r="E15" s="36"/>
      <c r="F15" s="212"/>
      <c r="G15" s="81"/>
      <c r="I15" s="39"/>
      <c r="J15" s="39"/>
      <c r="K15" s="39"/>
      <c r="L15" s="39"/>
      <c r="M15" s="39"/>
      <c r="N15" s="96"/>
    </row>
    <row r="16" spans="2:16" x14ac:dyDescent="0.25">
      <c r="B16" s="443"/>
      <c r="C16" s="443"/>
      <c r="D16" s="370">
        <v>39</v>
      </c>
      <c r="E16" s="36">
        <v>291827000</v>
      </c>
      <c r="F16" s="36">
        <v>100</v>
      </c>
      <c r="G16" s="81"/>
      <c r="I16" s="39"/>
      <c r="J16" s="39"/>
      <c r="K16" s="39"/>
      <c r="L16" s="39"/>
      <c r="M16" s="39"/>
      <c r="N16" s="96"/>
    </row>
    <row r="17" spans="1:14" x14ac:dyDescent="0.25">
      <c r="B17" s="443"/>
      <c r="C17" s="443"/>
      <c r="D17" s="370"/>
      <c r="E17" s="36"/>
      <c r="F17" s="36"/>
      <c r="G17" s="81"/>
      <c r="I17" s="39"/>
      <c r="J17" s="39"/>
      <c r="K17" s="39"/>
      <c r="L17" s="39"/>
      <c r="M17" s="39"/>
      <c r="N17" s="96"/>
    </row>
    <row r="18" spans="1:14" x14ac:dyDescent="0.25">
      <c r="B18" s="443"/>
      <c r="C18" s="443"/>
      <c r="D18" s="370"/>
      <c r="E18" s="37"/>
      <c r="F18" s="36"/>
      <c r="G18" s="81"/>
      <c r="H18" s="22"/>
      <c r="I18" s="39"/>
      <c r="J18" s="39"/>
      <c r="K18" s="39"/>
      <c r="L18" s="39"/>
      <c r="M18" s="39"/>
      <c r="N18" s="20"/>
    </row>
    <row r="19" spans="1:14" x14ac:dyDescent="0.25">
      <c r="B19" s="443"/>
      <c r="C19" s="443"/>
      <c r="D19" s="370"/>
      <c r="E19" s="37"/>
      <c r="F19" s="36"/>
      <c r="G19" s="81"/>
      <c r="H19" s="22"/>
      <c r="I19" s="41"/>
      <c r="J19" s="41"/>
      <c r="K19" s="41"/>
      <c r="L19" s="41"/>
      <c r="M19" s="41"/>
      <c r="N19" s="20"/>
    </row>
    <row r="20" spans="1:14" x14ac:dyDescent="0.25">
      <c r="B20" s="443"/>
      <c r="C20" s="443"/>
      <c r="D20" s="370"/>
      <c r="E20" s="37"/>
      <c r="F20" s="36"/>
      <c r="G20" s="81"/>
      <c r="H20" s="22"/>
      <c r="I20" s="95"/>
      <c r="J20" s="95"/>
      <c r="K20" s="95"/>
      <c r="L20" s="95"/>
      <c r="M20" s="95"/>
      <c r="N20" s="20"/>
    </row>
    <row r="21" spans="1:14" x14ac:dyDescent="0.25">
      <c r="B21" s="443"/>
      <c r="C21" s="443"/>
      <c r="D21" s="370"/>
      <c r="E21" s="37"/>
      <c r="F21" s="36"/>
      <c r="G21" s="81"/>
      <c r="H21" s="22"/>
      <c r="I21" s="95"/>
      <c r="J21" s="95"/>
      <c r="K21" s="95"/>
      <c r="L21" s="95"/>
      <c r="M21" s="95"/>
      <c r="N21" s="20"/>
    </row>
    <row r="22" spans="1:14" ht="15.75" thickBot="1" x14ac:dyDescent="0.3">
      <c r="B22" s="444" t="s">
        <v>14</v>
      </c>
      <c r="C22" s="445"/>
      <c r="D22" s="370"/>
      <c r="E22" s="64">
        <f>SUM(E15:E21)</f>
        <v>291827000</v>
      </c>
      <c r="F22" s="212">
        <f>SUM(F15:F21)</f>
        <v>100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80</v>
      </c>
      <c r="D24" s="42"/>
      <c r="E24" s="45">
        <f>E22</f>
        <v>291827000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367"/>
      <c r="D30" s="109"/>
      <c r="E30" s="92"/>
      <c r="F30" s="92"/>
      <c r="G30" s="92"/>
      <c r="H30" s="92"/>
      <c r="I30" s="95"/>
      <c r="J30" s="95"/>
      <c r="K30" s="95"/>
      <c r="L30" s="95"/>
      <c r="M30" s="95"/>
      <c r="N30" s="96"/>
    </row>
    <row r="31" spans="1:14" x14ac:dyDescent="0.25">
      <c r="A31" s="87"/>
      <c r="B31" s="109" t="s">
        <v>98</v>
      </c>
      <c r="C31" s="367"/>
      <c r="D31" s="109"/>
      <c r="E31" s="92"/>
      <c r="F31" s="92"/>
      <c r="G31" s="92"/>
      <c r="H31" s="92"/>
      <c r="I31" s="95"/>
      <c r="J31" s="95"/>
      <c r="K31" s="95"/>
      <c r="L31" s="95"/>
      <c r="M31" s="95"/>
      <c r="N31" s="96"/>
    </row>
    <row r="32" spans="1:14" x14ac:dyDescent="0.25">
      <c r="A32" s="87"/>
      <c r="B32" s="109" t="s">
        <v>99</v>
      </c>
      <c r="C32" s="367"/>
      <c r="D32" s="367" t="s">
        <v>110</v>
      </c>
      <c r="E32" s="92"/>
      <c r="F32" s="92"/>
      <c r="G32" s="92"/>
      <c r="H32" s="92"/>
      <c r="I32" s="95"/>
      <c r="J32" s="95"/>
      <c r="K32" s="95"/>
      <c r="L32" s="95"/>
      <c r="M32" s="95"/>
      <c r="N32" s="96"/>
    </row>
    <row r="33" spans="1:17" x14ac:dyDescent="0.25">
      <c r="A33" s="87"/>
      <c r="B33" s="109" t="s">
        <v>100</v>
      </c>
      <c r="C33" s="367"/>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367"/>
      <c r="E40" s="446">
        <f>+D40+D41</f>
        <v>0</v>
      </c>
      <c r="F40" s="92"/>
      <c r="G40" s="92"/>
      <c r="H40" s="92"/>
      <c r="I40" s="95"/>
      <c r="J40" s="95"/>
      <c r="K40" s="95"/>
      <c r="L40" s="95"/>
      <c r="M40" s="95"/>
      <c r="N40" s="96"/>
    </row>
    <row r="41" spans="1:17" ht="42.75" x14ac:dyDescent="0.25">
      <c r="A41" s="87"/>
      <c r="B41" s="93" t="s">
        <v>103</v>
      </c>
      <c r="C41" s="94">
        <v>60</v>
      </c>
      <c r="D41" s="367"/>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customHeight="1"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74.25" customHeight="1" x14ac:dyDescent="0.25">
      <c r="A49" s="47">
        <v>1</v>
      </c>
      <c r="B49" s="102" t="s">
        <v>2146</v>
      </c>
      <c r="C49" s="102" t="s">
        <v>2146</v>
      </c>
      <c r="D49" s="102" t="s">
        <v>2148</v>
      </c>
      <c r="E49" s="155">
        <v>21</v>
      </c>
      <c r="F49" s="98" t="s">
        <v>96</v>
      </c>
      <c r="G49" s="115"/>
      <c r="H49" s="105"/>
      <c r="I49" s="99"/>
      <c r="J49" s="99"/>
      <c r="K49" s="90"/>
      <c r="L49" s="99"/>
      <c r="M49" s="155"/>
      <c r="N49" s="90"/>
      <c r="O49" s="27"/>
      <c r="P49" s="27"/>
      <c r="Q49" s="116" t="s">
        <v>2149</v>
      </c>
      <c r="R49" s="100"/>
      <c r="S49" s="100"/>
      <c r="T49" s="100"/>
      <c r="U49" s="100"/>
      <c r="V49" s="100"/>
      <c r="W49" s="100"/>
      <c r="X49" s="100"/>
      <c r="Y49" s="100"/>
      <c r="Z49" s="100"/>
    </row>
    <row r="50" spans="1:26" s="101" customFormat="1" ht="30" x14ac:dyDescent="0.25">
      <c r="A50" s="47"/>
      <c r="B50" s="102"/>
      <c r="C50" s="103"/>
      <c r="D50" s="102" t="s">
        <v>2148</v>
      </c>
      <c r="E50" s="155">
        <v>32</v>
      </c>
      <c r="F50" s="98" t="s">
        <v>96</v>
      </c>
      <c r="G50" s="97"/>
      <c r="H50" s="105"/>
      <c r="I50" s="99"/>
      <c r="J50" s="99"/>
      <c r="K50" s="90"/>
      <c r="L50" s="99"/>
      <c r="M50" s="155"/>
      <c r="N50" s="90"/>
      <c r="O50" s="27"/>
      <c r="P50" s="27"/>
      <c r="Q50" s="116"/>
      <c r="R50" s="100"/>
      <c r="S50" s="100"/>
      <c r="T50" s="100"/>
      <c r="U50" s="100"/>
      <c r="V50" s="100"/>
      <c r="W50" s="100"/>
      <c r="X50" s="100"/>
      <c r="Y50" s="100"/>
      <c r="Z50" s="100"/>
    </row>
    <row r="51" spans="1:26" s="101" customFormat="1" ht="84.75" customHeight="1" x14ac:dyDescent="0.25">
      <c r="A51" s="47"/>
      <c r="B51" s="102"/>
      <c r="C51" s="103"/>
      <c r="D51" s="102" t="s">
        <v>2150</v>
      </c>
      <c r="E51" s="155">
        <v>15</v>
      </c>
      <c r="F51" s="98" t="s">
        <v>96</v>
      </c>
      <c r="G51" s="97"/>
      <c r="H51" s="105">
        <v>40940</v>
      </c>
      <c r="I51" s="99">
        <v>41243</v>
      </c>
      <c r="J51" s="99" t="s">
        <v>96</v>
      </c>
      <c r="K51" s="90">
        <f>(I51-H51)/30</f>
        <v>10.1</v>
      </c>
      <c r="L51" s="99"/>
      <c r="M51" s="155">
        <v>250</v>
      </c>
      <c r="N51" s="90"/>
      <c r="O51" s="27">
        <v>38250000</v>
      </c>
      <c r="P51" s="404">
        <v>68</v>
      </c>
      <c r="Q51" s="116" t="s">
        <v>2151</v>
      </c>
      <c r="R51" s="100"/>
      <c r="S51" s="100"/>
      <c r="T51" s="100"/>
      <c r="U51" s="100"/>
      <c r="V51" s="100"/>
      <c r="W51" s="100"/>
      <c r="X51" s="100"/>
      <c r="Y51" s="100"/>
      <c r="Z51" s="100"/>
    </row>
    <row r="52" spans="1:26" s="101" customFormat="1" x14ac:dyDescent="0.25">
      <c r="A52" s="47">
        <f t="shared" ref="A52:A56" si="0">+A51+1</f>
        <v>1</v>
      </c>
      <c r="B52" s="102"/>
      <c r="C52" s="103"/>
      <c r="D52" s="102"/>
      <c r="E52" s="155"/>
      <c r="F52" s="98"/>
      <c r="G52" s="97"/>
      <c r="H52" s="105"/>
      <c r="I52" s="99"/>
      <c r="J52" s="99"/>
      <c r="K52" s="90"/>
      <c r="L52" s="99"/>
      <c r="M52" s="155"/>
      <c r="N52" s="90"/>
      <c r="O52" s="27"/>
      <c r="P52" s="27"/>
      <c r="Q52" s="116"/>
      <c r="R52" s="100"/>
      <c r="S52" s="100"/>
      <c r="T52" s="100"/>
      <c r="U52" s="100"/>
      <c r="V52" s="100"/>
      <c r="W52" s="100"/>
      <c r="X52" s="100"/>
      <c r="Y52" s="100"/>
      <c r="Z52" s="100"/>
    </row>
    <row r="53" spans="1:26" s="101" customFormat="1" x14ac:dyDescent="0.25">
      <c r="A53" s="47">
        <f t="shared" si="0"/>
        <v>2</v>
      </c>
      <c r="B53" s="102"/>
      <c r="C53" s="103"/>
      <c r="D53" s="102"/>
      <c r="E53" s="155"/>
      <c r="F53" s="98"/>
      <c r="G53" s="97"/>
      <c r="H53" s="105"/>
      <c r="I53" s="99"/>
      <c r="J53" s="99"/>
      <c r="K53" s="90"/>
      <c r="L53" s="155"/>
      <c r="M53" s="155"/>
      <c r="N53" s="90"/>
      <c r="O53" s="27"/>
      <c r="P53" s="27"/>
      <c r="Q53" s="116"/>
      <c r="R53" s="100"/>
      <c r="S53" s="100"/>
      <c r="T53" s="100"/>
      <c r="U53" s="100"/>
      <c r="V53" s="100"/>
      <c r="W53" s="100"/>
      <c r="X53" s="100"/>
      <c r="Y53" s="100"/>
      <c r="Z53" s="100"/>
    </row>
    <row r="54" spans="1:26" s="101" customFormat="1" x14ac:dyDescent="0.25">
      <c r="A54" s="47">
        <f t="shared" si="0"/>
        <v>3</v>
      </c>
      <c r="B54" s="102"/>
      <c r="C54" s="103"/>
      <c r="D54" s="102"/>
      <c r="E54" s="155"/>
      <c r="F54" s="98"/>
      <c r="G54" s="97"/>
      <c r="H54" s="98"/>
      <c r="I54" s="99"/>
      <c r="J54" s="99"/>
      <c r="K54" s="90"/>
      <c r="L54" s="99"/>
      <c r="M54" s="155"/>
      <c r="N54" s="90"/>
      <c r="O54" s="27"/>
      <c r="P54" s="27"/>
      <c r="Q54" s="116"/>
      <c r="R54" s="100"/>
      <c r="S54" s="100"/>
      <c r="T54" s="100"/>
      <c r="U54" s="100"/>
      <c r="V54" s="100"/>
      <c r="W54" s="100"/>
      <c r="X54" s="100"/>
      <c r="Y54" s="100"/>
      <c r="Z54" s="100"/>
    </row>
    <row r="55" spans="1:26" s="101" customFormat="1" x14ac:dyDescent="0.25">
      <c r="A55" s="47">
        <f t="shared" si="0"/>
        <v>4</v>
      </c>
      <c r="B55" s="102"/>
      <c r="C55" s="103"/>
      <c r="D55" s="102"/>
      <c r="E55" s="155"/>
      <c r="F55" s="98"/>
      <c r="G55" s="97"/>
      <c r="H55" s="98"/>
      <c r="I55" s="99"/>
      <c r="J55" s="99"/>
      <c r="K55" s="90"/>
      <c r="L55" s="99"/>
      <c r="M55" s="155"/>
      <c r="N55" s="90"/>
      <c r="O55" s="27"/>
      <c r="P55" s="27"/>
      <c r="Q55" s="116"/>
      <c r="R55" s="100"/>
      <c r="S55" s="100"/>
      <c r="T55" s="100"/>
      <c r="U55" s="100"/>
      <c r="V55" s="100"/>
      <c r="W55" s="100"/>
      <c r="X55" s="100"/>
      <c r="Y55" s="100"/>
      <c r="Z55" s="100"/>
    </row>
    <row r="56" spans="1:26" s="101" customFormat="1" x14ac:dyDescent="0.25">
      <c r="A56" s="47">
        <f t="shared" si="0"/>
        <v>5</v>
      </c>
      <c r="B56" s="102"/>
      <c r="C56" s="103"/>
      <c r="D56" s="102"/>
      <c r="E56" s="155"/>
      <c r="F56" s="98"/>
      <c r="G56" s="97"/>
      <c r="H56" s="98"/>
      <c r="I56" s="99"/>
      <c r="J56" s="99"/>
      <c r="K56" s="90"/>
      <c r="L56" s="99"/>
      <c r="M56" s="155"/>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7"/>
      <c r="H57" s="98"/>
      <c r="I57" s="99"/>
      <c r="J57" s="99"/>
      <c r="K57" s="114">
        <f t="shared" ref="K57:N57" si="1">SUM(K49:K56)</f>
        <v>10.1</v>
      </c>
      <c r="L57" s="104">
        <f t="shared" si="1"/>
        <v>0</v>
      </c>
      <c r="M57" s="405">
        <f t="shared" si="1"/>
        <v>250</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371" t="s">
        <v>23</v>
      </c>
      <c r="E60" s="62" t="s">
        <v>24</v>
      </c>
    </row>
    <row r="61" spans="1:26" s="30" customFormat="1" ht="30.6" customHeight="1" x14ac:dyDescent="0.25">
      <c r="B61" s="59" t="s">
        <v>21</v>
      </c>
      <c r="C61" s="60"/>
      <c r="D61" s="374"/>
      <c r="E61" s="374"/>
      <c r="F61" s="32"/>
      <c r="G61" s="32"/>
      <c r="H61" s="32"/>
      <c r="I61" s="32"/>
      <c r="J61" s="32"/>
      <c r="K61" s="32"/>
      <c r="L61" s="32"/>
      <c r="M61" s="32"/>
    </row>
    <row r="62" spans="1:26" s="30" customFormat="1" ht="30" customHeight="1" x14ac:dyDescent="0.25">
      <c r="B62" s="59" t="s">
        <v>25</v>
      </c>
      <c r="C62" s="60"/>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63" customHeight="1" x14ac:dyDescent="0.25">
      <c r="B69" s="372" t="s">
        <v>2152</v>
      </c>
      <c r="C69" s="372" t="s">
        <v>2153</v>
      </c>
      <c r="D69" s="379" t="s">
        <v>2154</v>
      </c>
      <c r="E69" s="4">
        <v>100</v>
      </c>
      <c r="F69" s="4"/>
      <c r="G69" s="4"/>
      <c r="H69" s="4"/>
      <c r="I69" s="4"/>
      <c r="J69" s="4"/>
      <c r="K69" s="367"/>
      <c r="L69" s="367"/>
      <c r="M69" s="367"/>
      <c r="N69" s="367"/>
      <c r="O69" s="516" t="s">
        <v>2155</v>
      </c>
      <c r="P69" s="517"/>
      <c r="Q69" s="367" t="s">
        <v>96</v>
      </c>
    </row>
    <row r="70" spans="2:17" s="95" customFormat="1" x14ac:dyDescent="0.25">
      <c r="B70" s="191"/>
      <c r="C70" s="191"/>
      <c r="D70" s="375"/>
      <c r="E70" s="4"/>
      <c r="F70" s="4"/>
      <c r="G70" s="4"/>
      <c r="H70" s="4"/>
      <c r="I70" s="4"/>
      <c r="J70" s="4"/>
      <c r="K70" s="367"/>
      <c r="L70" s="367"/>
      <c r="M70" s="367"/>
      <c r="N70" s="367"/>
      <c r="O70" s="457"/>
      <c r="P70" s="458"/>
      <c r="Q70" s="367"/>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s="95" customFormat="1" ht="60.75" customHeight="1" x14ac:dyDescent="0.25">
      <c r="B87" s="273" t="s">
        <v>160</v>
      </c>
      <c r="C87" s="273"/>
      <c r="D87" s="191"/>
      <c r="E87" s="191"/>
      <c r="F87" s="191"/>
      <c r="G87" s="191"/>
      <c r="H87" s="191"/>
      <c r="I87" s="4"/>
      <c r="J87" s="191" t="s">
        <v>482</v>
      </c>
      <c r="K87" s="144" t="s">
        <v>527</v>
      </c>
      <c r="L87" s="4" t="s">
        <v>528</v>
      </c>
      <c r="M87" s="367"/>
      <c r="N87" s="367"/>
      <c r="O87" s="367"/>
      <c r="P87" s="463"/>
      <c r="Q87" s="463"/>
    </row>
    <row r="88" spans="2:17" s="95" customFormat="1" ht="33.6" customHeight="1" x14ac:dyDescent="0.25">
      <c r="B88" s="273" t="s">
        <v>220</v>
      </c>
      <c r="C88" s="273"/>
      <c r="D88" s="191"/>
      <c r="E88" s="191"/>
      <c r="F88" s="191"/>
      <c r="G88" s="191"/>
      <c r="H88" s="191"/>
      <c r="I88" s="4"/>
      <c r="J88" s="191"/>
      <c r="K88" s="4"/>
      <c r="L88" s="4"/>
      <c r="M88" s="367"/>
      <c r="N88" s="367"/>
      <c r="O88" s="367"/>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367"/>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154.5" customHeight="1" x14ac:dyDescent="0.25">
      <c r="A105" s="47"/>
      <c r="B105" s="102"/>
      <c r="C105" s="103"/>
      <c r="D105" s="102"/>
      <c r="E105" s="155"/>
      <c r="F105" s="97"/>
      <c r="G105" s="115"/>
      <c r="H105" s="105"/>
      <c r="I105" s="99"/>
      <c r="J105" s="99"/>
      <c r="K105" s="155"/>
      <c r="L105" s="99"/>
      <c r="M105" s="155"/>
      <c r="N105" s="90"/>
      <c r="O105" s="27"/>
      <c r="P105" s="27"/>
      <c r="Q105" s="406" t="s">
        <v>2156</v>
      </c>
      <c r="R105" s="100"/>
      <c r="S105" s="100"/>
      <c r="T105" s="100"/>
      <c r="U105" s="100"/>
      <c r="V105" s="100"/>
      <c r="W105" s="100"/>
      <c r="X105" s="100"/>
      <c r="Y105" s="100"/>
      <c r="Z105" s="100"/>
    </row>
    <row r="106" spans="1:26" s="101" customFormat="1" x14ac:dyDescent="0.25">
      <c r="A106" s="47"/>
      <c r="B106" s="102"/>
      <c r="C106" s="103"/>
      <c r="D106" s="102"/>
      <c r="E106" s="155"/>
      <c r="F106" s="98"/>
      <c r="G106" s="97"/>
      <c r="H106" s="105"/>
      <c r="I106" s="99"/>
      <c r="J106" s="99"/>
      <c r="K106" s="90"/>
      <c r="L106" s="99"/>
      <c r="M106" s="155"/>
      <c r="N106" s="90"/>
      <c r="O106" s="27"/>
      <c r="P106" s="27"/>
      <c r="Q106" s="116"/>
      <c r="R106" s="100"/>
      <c r="S106" s="100"/>
      <c r="T106" s="100"/>
      <c r="U106" s="100"/>
      <c r="V106" s="100"/>
      <c r="W106" s="100"/>
      <c r="X106" s="100"/>
      <c r="Y106" s="100"/>
      <c r="Z106" s="100"/>
    </row>
    <row r="107" spans="1:26" s="101" customFormat="1" x14ac:dyDescent="0.25">
      <c r="A107" s="47"/>
      <c r="B107" s="102"/>
      <c r="C107" s="103"/>
      <c r="D107" s="102"/>
      <c r="E107" s="155"/>
      <c r="F107" s="98"/>
      <c r="G107" s="97"/>
      <c r="H107" s="105"/>
      <c r="I107" s="99"/>
      <c r="J107" s="99"/>
      <c r="K107" s="155"/>
      <c r="L107" s="99"/>
      <c r="M107" s="155"/>
      <c r="N107" s="90"/>
      <c r="O107" s="27"/>
      <c r="P107" s="27"/>
      <c r="Q107" s="116"/>
      <c r="R107" s="100"/>
      <c r="S107" s="100"/>
      <c r="T107" s="100"/>
      <c r="U107" s="100"/>
      <c r="V107" s="100"/>
      <c r="W107" s="100"/>
      <c r="X107" s="100"/>
      <c r="Y107" s="100"/>
      <c r="Z107" s="100"/>
    </row>
    <row r="108" spans="1:26" s="101" customFormat="1" x14ac:dyDescent="0.25">
      <c r="A108" s="47"/>
      <c r="B108" s="102"/>
      <c r="C108" s="103"/>
      <c r="D108" s="102"/>
      <c r="E108" s="155"/>
      <c r="F108" s="98"/>
      <c r="G108" s="98"/>
      <c r="H108" s="105"/>
      <c r="I108" s="99"/>
      <c r="J108" s="99"/>
      <c r="K108" s="155"/>
      <c r="L108" s="99"/>
      <c r="M108" s="155"/>
      <c r="N108" s="90"/>
      <c r="O108" s="27"/>
      <c r="P108" s="27"/>
      <c r="Q108" s="116"/>
      <c r="R108" s="100"/>
      <c r="S108" s="100"/>
      <c r="T108" s="100"/>
      <c r="U108" s="100"/>
      <c r="V108" s="100"/>
      <c r="W108" s="100"/>
      <c r="X108" s="100"/>
      <c r="Y108" s="100"/>
      <c r="Z108" s="100"/>
    </row>
    <row r="109" spans="1:26" s="101" customFormat="1" x14ac:dyDescent="0.25">
      <c r="A109" s="47">
        <f t="shared" ref="A109:A112" si="2">+A108+1</f>
        <v>1</v>
      </c>
      <c r="B109" s="102"/>
      <c r="C109" s="103"/>
      <c r="D109" s="102"/>
      <c r="E109" s="155"/>
      <c r="F109" s="98"/>
      <c r="G109" s="98"/>
      <c r="H109" s="98"/>
      <c r="I109" s="99"/>
      <c r="J109" s="99"/>
      <c r="K109" s="99"/>
      <c r="L109" s="99"/>
      <c r="M109" s="155"/>
      <c r="N109" s="90"/>
      <c r="O109" s="27"/>
      <c r="P109" s="27"/>
      <c r="Q109" s="116"/>
      <c r="R109" s="100"/>
      <c r="S109" s="100"/>
      <c r="T109" s="100"/>
      <c r="U109" s="100"/>
      <c r="V109" s="100"/>
      <c r="W109" s="100"/>
      <c r="X109" s="100"/>
      <c r="Y109" s="100"/>
      <c r="Z109" s="100"/>
    </row>
    <row r="110" spans="1:26" s="101" customFormat="1" x14ac:dyDescent="0.25">
      <c r="A110" s="47">
        <f t="shared" si="2"/>
        <v>2</v>
      </c>
      <c r="B110" s="102"/>
      <c r="C110" s="103"/>
      <c r="D110" s="102"/>
      <c r="E110" s="155"/>
      <c r="F110" s="98"/>
      <c r="G110" s="98"/>
      <c r="H110" s="98"/>
      <c r="I110" s="99"/>
      <c r="J110" s="99"/>
      <c r="K110" s="99"/>
      <c r="L110" s="99"/>
      <c r="M110" s="155"/>
      <c r="N110" s="90"/>
      <c r="O110" s="27"/>
      <c r="P110" s="27"/>
      <c r="Q110" s="116"/>
      <c r="R110" s="100"/>
      <c r="S110" s="100"/>
      <c r="T110" s="100"/>
      <c r="U110" s="100"/>
      <c r="V110" s="100"/>
      <c r="W110" s="100"/>
      <c r="X110" s="100"/>
      <c r="Y110" s="100"/>
      <c r="Z110" s="100"/>
    </row>
    <row r="111" spans="1:26" s="101" customFormat="1" x14ac:dyDescent="0.25">
      <c r="A111" s="47">
        <f t="shared" si="2"/>
        <v>3</v>
      </c>
      <c r="B111" s="102"/>
      <c r="C111" s="103"/>
      <c r="D111" s="102"/>
      <c r="E111" s="155"/>
      <c r="F111" s="98"/>
      <c r="G111" s="98"/>
      <c r="H111" s="98"/>
      <c r="I111" s="99"/>
      <c r="J111" s="99"/>
      <c r="K111" s="99"/>
      <c r="L111" s="99"/>
      <c r="M111" s="155"/>
      <c r="N111" s="90"/>
      <c r="O111" s="27"/>
      <c r="P111" s="27"/>
      <c r="Q111" s="116"/>
      <c r="R111" s="100"/>
      <c r="S111" s="100"/>
      <c r="T111" s="100"/>
      <c r="U111" s="100"/>
      <c r="V111" s="100"/>
      <c r="W111" s="100"/>
      <c r="X111" s="100"/>
      <c r="Y111" s="100"/>
      <c r="Z111" s="100"/>
    </row>
    <row r="112" spans="1:26" s="101" customFormat="1" x14ac:dyDescent="0.25">
      <c r="A112" s="47">
        <f t="shared" si="2"/>
        <v>4</v>
      </c>
      <c r="B112" s="102"/>
      <c r="C112" s="103"/>
      <c r="D112" s="102"/>
      <c r="E112" s="155"/>
      <c r="F112" s="98"/>
      <c r="G112" s="98"/>
      <c r="H112" s="98"/>
      <c r="I112" s="99"/>
      <c r="J112" s="99"/>
      <c r="K112" s="99"/>
      <c r="L112" s="99"/>
      <c r="M112" s="155"/>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155"/>
      <c r="F113" s="98"/>
      <c r="G113" s="98"/>
      <c r="H113" s="98"/>
      <c r="I113" s="99"/>
      <c r="J113" s="99"/>
      <c r="K113" s="114">
        <f t="shared" ref="K113:N113" si="3">SUM(K105:K112)</f>
        <v>0</v>
      </c>
      <c r="L113" s="104">
        <f t="shared" si="3"/>
        <v>0</v>
      </c>
      <c r="M113" s="405">
        <f t="shared" si="3"/>
        <v>0</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f>+D119+D120+D121</f>
        <v>0</v>
      </c>
    </row>
    <row r="120" spans="1:17" x14ac:dyDescent="0.25">
      <c r="B120" s="67" t="s">
        <v>87</v>
      </c>
      <c r="C120" s="374">
        <v>30</v>
      </c>
      <c r="D120" s="367">
        <v>0</v>
      </c>
      <c r="E120" s="468"/>
    </row>
    <row r="121" spans="1:17" ht="15.75" thickBot="1" x14ac:dyDescent="0.3">
      <c r="B121" s="67" t="s">
        <v>88</v>
      </c>
      <c r="C121" s="72">
        <v>40</v>
      </c>
      <c r="D121" s="72">
        <v>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s="403" customFormat="1" ht="60.75" customHeight="1" x14ac:dyDescent="0.25">
      <c r="B127" s="372" t="s">
        <v>510</v>
      </c>
      <c r="C127" s="372"/>
      <c r="D127" s="372"/>
      <c r="E127" s="372"/>
      <c r="F127" s="372"/>
      <c r="G127" s="372"/>
      <c r="H127" s="401"/>
      <c r="I127" s="375"/>
      <c r="J127" s="372"/>
      <c r="K127" s="375"/>
      <c r="L127" s="375"/>
      <c r="M127" s="372"/>
      <c r="N127" s="372"/>
      <c r="O127" s="372"/>
      <c r="P127" s="460"/>
      <c r="Q127" s="460"/>
    </row>
    <row r="128" spans="1:17" s="403" customFormat="1" ht="60.75" customHeight="1" x14ac:dyDescent="0.25">
      <c r="B128" s="372" t="s">
        <v>92</v>
      </c>
      <c r="C128" s="372"/>
      <c r="D128" s="372"/>
      <c r="E128" s="372"/>
      <c r="F128" s="372"/>
      <c r="G128" s="372"/>
      <c r="H128" s="401"/>
      <c r="I128" s="375"/>
      <c r="J128" s="372"/>
      <c r="K128" s="375"/>
      <c r="L128" s="375"/>
      <c r="M128" s="372"/>
      <c r="N128" s="372"/>
      <c r="O128" s="372"/>
      <c r="P128" s="372"/>
      <c r="Q128" s="372"/>
    </row>
    <row r="129" spans="2:17" s="403" customFormat="1" ht="33.6" customHeight="1" x14ac:dyDescent="0.25">
      <c r="B129" s="372" t="s">
        <v>93</v>
      </c>
      <c r="C129" s="372"/>
      <c r="D129" s="372"/>
      <c r="E129" s="372"/>
      <c r="F129" s="372"/>
      <c r="G129" s="372"/>
      <c r="H129" s="401"/>
      <c r="I129" s="375"/>
      <c r="J129" s="372"/>
      <c r="K129" s="375"/>
      <c r="L129" s="375"/>
      <c r="M129" s="372"/>
      <c r="N129" s="372"/>
      <c r="O129" s="372"/>
      <c r="P129" s="460"/>
      <c r="Q129" s="460"/>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367">
        <v>25</v>
      </c>
      <c r="E134" s="367"/>
      <c r="F134" s="471"/>
      <c r="G134" s="83"/>
    </row>
    <row r="135" spans="2:17" ht="76.150000000000006" customHeight="1" x14ac:dyDescent="0.2">
      <c r="B135" s="470"/>
      <c r="C135" s="6" t="s">
        <v>90</v>
      </c>
      <c r="D135" s="372">
        <v>25</v>
      </c>
      <c r="E135" s="367"/>
      <c r="F135" s="472"/>
      <c r="G135" s="83"/>
    </row>
    <row r="136" spans="2:17" ht="69" customHeight="1" x14ac:dyDescent="0.2">
      <c r="B136" s="470"/>
      <c r="C136" s="6" t="s">
        <v>91</v>
      </c>
      <c r="D136" s="367">
        <v>10</v>
      </c>
      <c r="E136" s="367"/>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367"/>
      <c r="E144" s="446"/>
    </row>
    <row r="145" spans="2:5" ht="42.75" x14ac:dyDescent="0.25">
      <c r="B145" s="93" t="s">
        <v>58</v>
      </c>
      <c r="C145" s="94">
        <v>60</v>
      </c>
      <c r="D145" s="367"/>
      <c r="E145" s="447"/>
    </row>
  </sheetData>
  <mergeCells count="43">
    <mergeCell ref="P129:Q129"/>
    <mergeCell ref="B134:B136"/>
    <mergeCell ref="F134:F136"/>
    <mergeCell ref="E144:E145"/>
    <mergeCell ref="B101:N101"/>
    <mergeCell ref="E119:E121"/>
    <mergeCell ref="B124:N124"/>
    <mergeCell ref="J126:L126"/>
    <mergeCell ref="P126:Q126"/>
    <mergeCell ref="P127:Q127"/>
    <mergeCell ref="B98:P98"/>
    <mergeCell ref="O72:P72"/>
    <mergeCell ref="O73:P73"/>
    <mergeCell ref="O74:P74"/>
    <mergeCell ref="O75:P75"/>
    <mergeCell ref="B81:N81"/>
    <mergeCell ref="J86:L86"/>
    <mergeCell ref="P86:Q86"/>
    <mergeCell ref="P87:Q87"/>
    <mergeCell ref="P88:Q88"/>
    <mergeCell ref="B91:N91"/>
    <mergeCell ref="D94:E94"/>
    <mergeCell ref="D95:E95"/>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zoomScale="70" zoomScaleNormal="7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52.85546875" style="9" bestFit="1"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8"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1895</v>
      </c>
      <c r="D6" s="439"/>
      <c r="E6" s="439"/>
      <c r="F6" s="439"/>
      <c r="G6" s="439"/>
      <c r="H6" s="439"/>
      <c r="I6" s="439"/>
      <c r="J6" s="439"/>
      <c r="K6" s="439"/>
      <c r="L6" s="439"/>
      <c r="M6" s="439"/>
      <c r="N6" s="440"/>
    </row>
    <row r="7" spans="2:16" ht="16.5" thickBot="1" x14ac:dyDescent="0.3">
      <c r="B7" s="12" t="s">
        <v>5</v>
      </c>
      <c r="C7" s="439" t="s">
        <v>1896</v>
      </c>
      <c r="D7" s="439"/>
      <c r="E7" s="439"/>
      <c r="F7" s="439"/>
      <c r="G7" s="439"/>
      <c r="H7" s="439"/>
      <c r="I7" s="439"/>
      <c r="J7" s="439"/>
      <c r="K7" s="439"/>
      <c r="L7" s="439"/>
      <c r="M7" s="439"/>
      <c r="N7" s="440"/>
    </row>
    <row r="8" spans="2:16" ht="16.5" thickBot="1" x14ac:dyDescent="0.3">
      <c r="B8" s="12" t="s">
        <v>6</v>
      </c>
      <c r="C8" s="439" t="s">
        <v>1897</v>
      </c>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v>9</v>
      </c>
      <c r="D10" s="441"/>
      <c r="E10" s="442"/>
      <c r="F10" s="34"/>
      <c r="G10" s="34"/>
      <c r="H10" s="34"/>
      <c r="I10" s="34"/>
      <c r="J10" s="34"/>
      <c r="K10" s="34"/>
      <c r="L10" s="34"/>
      <c r="M10" s="34"/>
      <c r="N10" s="35"/>
    </row>
    <row r="11" spans="2:16" ht="16.5" thickBot="1" x14ac:dyDescent="0.3">
      <c r="B11" s="14" t="s">
        <v>9</v>
      </c>
      <c r="C11" s="15">
        <v>41982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198" t="s">
        <v>12</v>
      </c>
      <c r="E14" s="198" t="s">
        <v>13</v>
      </c>
      <c r="F14" s="198" t="s">
        <v>29</v>
      </c>
      <c r="G14" s="80"/>
      <c r="I14" s="38"/>
      <c r="J14" s="38"/>
      <c r="K14" s="38"/>
      <c r="L14" s="38"/>
      <c r="M14" s="38"/>
      <c r="N14" s="96"/>
    </row>
    <row r="15" spans="2:16" x14ac:dyDescent="0.25">
      <c r="B15" s="443"/>
      <c r="C15" s="443"/>
      <c r="D15" s="198">
        <v>9</v>
      </c>
      <c r="E15" s="36">
        <v>816221400</v>
      </c>
      <c r="F15" s="36">
        <v>300</v>
      </c>
      <c r="G15" s="81"/>
      <c r="I15" s="39"/>
      <c r="J15" s="39"/>
      <c r="K15" s="39"/>
      <c r="L15" s="39"/>
      <c r="M15" s="39"/>
      <c r="N15" s="96"/>
    </row>
    <row r="16" spans="2:16" x14ac:dyDescent="0.25">
      <c r="B16" s="443"/>
      <c r="C16" s="443"/>
      <c r="D16" s="198"/>
      <c r="E16" s="36"/>
      <c r="F16" s="36"/>
      <c r="G16" s="81"/>
      <c r="I16" s="39"/>
      <c r="J16" s="39"/>
      <c r="K16" s="39"/>
      <c r="L16" s="39"/>
      <c r="M16" s="39"/>
      <c r="N16" s="96"/>
    </row>
    <row r="17" spans="1:14" x14ac:dyDescent="0.25">
      <c r="B17" s="443"/>
      <c r="C17" s="443"/>
      <c r="D17" s="198"/>
      <c r="E17" s="36"/>
      <c r="F17" s="36"/>
      <c r="G17" s="81"/>
      <c r="I17" s="39"/>
      <c r="J17" s="39"/>
      <c r="K17" s="39"/>
      <c r="L17" s="39"/>
      <c r="M17" s="39"/>
      <c r="N17" s="96"/>
    </row>
    <row r="18" spans="1:14" x14ac:dyDescent="0.25">
      <c r="B18" s="443"/>
      <c r="C18" s="443"/>
      <c r="D18" s="198"/>
      <c r="E18" s="37"/>
      <c r="F18" s="36"/>
      <c r="G18" s="81"/>
      <c r="H18" s="22"/>
      <c r="I18" s="39"/>
      <c r="J18" s="39"/>
      <c r="K18" s="39"/>
      <c r="L18" s="39"/>
      <c r="M18" s="39"/>
      <c r="N18" s="20"/>
    </row>
    <row r="19" spans="1:14" x14ac:dyDescent="0.25">
      <c r="B19" s="443"/>
      <c r="C19" s="443"/>
      <c r="D19" s="198"/>
      <c r="E19" s="37"/>
      <c r="F19" s="36"/>
      <c r="G19" s="81"/>
      <c r="H19" s="22"/>
      <c r="I19" s="41"/>
      <c r="J19" s="41"/>
      <c r="K19" s="41"/>
      <c r="L19" s="41"/>
      <c r="M19" s="41"/>
      <c r="N19" s="20"/>
    </row>
    <row r="20" spans="1:14" x14ac:dyDescent="0.25">
      <c r="B20" s="443"/>
      <c r="C20" s="443"/>
      <c r="D20" s="198"/>
      <c r="E20" s="37"/>
      <c r="F20" s="36"/>
      <c r="G20" s="81"/>
      <c r="H20" s="22"/>
      <c r="I20" s="95"/>
      <c r="J20" s="95"/>
      <c r="K20" s="95"/>
      <c r="L20" s="95"/>
      <c r="M20" s="95"/>
      <c r="N20" s="20"/>
    </row>
    <row r="21" spans="1:14" x14ac:dyDescent="0.25">
      <c r="B21" s="443"/>
      <c r="C21" s="443"/>
      <c r="D21" s="198"/>
      <c r="E21" s="37"/>
      <c r="F21" s="36"/>
      <c r="G21" s="81"/>
      <c r="H21" s="22"/>
      <c r="I21" s="95"/>
      <c r="J21" s="95"/>
      <c r="K21" s="95"/>
      <c r="L21" s="95"/>
      <c r="M21" s="95"/>
      <c r="N21" s="20"/>
    </row>
    <row r="22" spans="1:14" ht="15.75" thickBot="1" x14ac:dyDescent="0.3">
      <c r="B22" s="444" t="s">
        <v>14</v>
      </c>
      <c r="C22" s="445"/>
      <c r="D22" s="198"/>
      <c r="E22" s="64">
        <f>SUM(E15:E21)</f>
        <v>816221400</v>
      </c>
      <c r="F22" s="36">
        <f>SUM(F15:F21)</f>
        <v>300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240</v>
      </c>
      <c r="D24" s="42"/>
      <c r="E24" s="45">
        <f>E22</f>
        <v>816221400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109"/>
      <c r="D30" s="109" t="s">
        <v>110</v>
      </c>
      <c r="E30" s="92"/>
      <c r="F30" s="92"/>
      <c r="G30" s="92"/>
      <c r="H30" s="92"/>
      <c r="I30" s="95"/>
      <c r="J30" s="95"/>
      <c r="K30" s="95"/>
      <c r="L30" s="95"/>
      <c r="M30" s="95"/>
      <c r="N30" s="96"/>
    </row>
    <row r="31" spans="1:14" x14ac:dyDescent="0.25">
      <c r="A31" s="87"/>
      <c r="B31" s="109" t="s">
        <v>98</v>
      </c>
      <c r="C31" s="109"/>
      <c r="D31" s="109" t="s">
        <v>110</v>
      </c>
      <c r="E31" s="92"/>
      <c r="F31" s="92"/>
      <c r="G31" s="92"/>
      <c r="H31" s="92"/>
      <c r="I31" s="95"/>
      <c r="J31" s="95"/>
      <c r="K31" s="95"/>
      <c r="L31" s="95"/>
      <c r="M31" s="95"/>
      <c r="N31" s="96"/>
    </row>
    <row r="32" spans="1:14" x14ac:dyDescent="0.25">
      <c r="A32" s="87"/>
      <c r="B32" s="109" t="s">
        <v>99</v>
      </c>
      <c r="C32" s="109"/>
      <c r="D32" s="109"/>
      <c r="E32" s="92"/>
      <c r="F32" s="92"/>
      <c r="G32" s="92"/>
      <c r="H32" s="92"/>
      <c r="I32" s="95"/>
      <c r="J32" s="95"/>
      <c r="K32" s="95"/>
      <c r="L32" s="95"/>
      <c r="M32" s="95"/>
      <c r="N32" s="96"/>
    </row>
    <row r="33" spans="1:17" x14ac:dyDescent="0.25">
      <c r="A33" s="87"/>
      <c r="B33" s="109" t="s">
        <v>100</v>
      </c>
      <c r="C33" s="109"/>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193">
        <v>0</v>
      </c>
      <c r="E40" s="446">
        <f>+D40+D41</f>
        <v>35</v>
      </c>
      <c r="F40" s="92"/>
      <c r="G40" s="92"/>
      <c r="H40" s="92"/>
      <c r="I40" s="95"/>
      <c r="J40" s="95"/>
      <c r="K40" s="95"/>
      <c r="L40" s="95"/>
      <c r="M40" s="95"/>
      <c r="N40" s="96"/>
    </row>
    <row r="41" spans="1:17" ht="42.75" x14ac:dyDescent="0.25">
      <c r="A41" s="87"/>
      <c r="B41" s="93" t="s">
        <v>103</v>
      </c>
      <c r="C41" s="94">
        <v>60</v>
      </c>
      <c r="D41" s="193">
        <v>35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105" x14ac:dyDescent="0.25">
      <c r="A49" s="47">
        <v>1</v>
      </c>
      <c r="B49" s="102" t="s">
        <v>1933</v>
      </c>
      <c r="C49" s="102" t="s">
        <v>1933</v>
      </c>
      <c r="D49" s="102" t="s">
        <v>1973</v>
      </c>
      <c r="E49" s="155">
        <v>5210</v>
      </c>
      <c r="F49" s="98" t="s">
        <v>96</v>
      </c>
      <c r="G49" s="115">
        <v>1</v>
      </c>
      <c r="H49" s="105">
        <v>41402</v>
      </c>
      <c r="I49" s="99">
        <v>41617</v>
      </c>
      <c r="J49" s="99" t="s">
        <v>96</v>
      </c>
      <c r="K49" s="99"/>
      <c r="L49" s="155">
        <f>+(I49-H49)/30</f>
        <v>7.166666666666667</v>
      </c>
      <c r="M49" s="90">
        <v>300</v>
      </c>
      <c r="N49" s="90">
        <f>+M49*G49</f>
        <v>300</v>
      </c>
      <c r="O49" s="27">
        <v>214410000</v>
      </c>
      <c r="P49" s="27"/>
      <c r="Q49" s="116" t="s">
        <v>1954</v>
      </c>
      <c r="R49" s="100"/>
      <c r="S49" s="100"/>
      <c r="T49" s="100"/>
      <c r="U49" s="100"/>
      <c r="V49" s="100"/>
      <c r="W49" s="100"/>
      <c r="X49" s="100"/>
      <c r="Y49" s="100"/>
      <c r="Z49" s="100"/>
    </row>
    <row r="50" spans="1:26" s="101" customFormat="1" ht="105" x14ac:dyDescent="0.25">
      <c r="A50" s="47">
        <f>+A49+1</f>
        <v>2</v>
      </c>
      <c r="B50" s="102" t="s">
        <v>1901</v>
      </c>
      <c r="C50" s="103" t="s">
        <v>1901</v>
      </c>
      <c r="D50" s="102" t="s">
        <v>1974</v>
      </c>
      <c r="E50" s="97"/>
      <c r="F50" s="98" t="s">
        <v>96</v>
      </c>
      <c r="G50" s="97">
        <v>1</v>
      </c>
      <c r="H50" s="105">
        <v>40263</v>
      </c>
      <c r="I50" s="99">
        <v>41789</v>
      </c>
      <c r="J50" s="99" t="s">
        <v>96</v>
      </c>
      <c r="K50" s="99"/>
      <c r="L50" s="155">
        <f>+(I50-H50)/30</f>
        <v>50.866666666666667</v>
      </c>
      <c r="M50" s="90"/>
      <c r="N50" s="90"/>
      <c r="O50" s="27">
        <v>3873360210</v>
      </c>
      <c r="P50" s="27"/>
      <c r="Q50" s="116" t="s">
        <v>1954</v>
      </c>
      <c r="R50" s="100"/>
      <c r="S50" s="100"/>
      <c r="T50" s="100"/>
      <c r="U50" s="100"/>
      <c r="V50" s="100"/>
      <c r="W50" s="100"/>
      <c r="X50" s="100"/>
      <c r="Y50" s="100"/>
      <c r="Z50" s="100"/>
    </row>
    <row r="51" spans="1:26" s="101" customFormat="1" x14ac:dyDescent="0.25">
      <c r="A51" s="47">
        <f t="shared" ref="A51:A56" si="0">+A50+1</f>
        <v>3</v>
      </c>
      <c r="B51" s="102"/>
      <c r="C51" s="103"/>
      <c r="D51" s="102"/>
      <c r="E51" s="97"/>
      <c r="F51" s="98"/>
      <c r="G51" s="98"/>
      <c r="H51" s="98"/>
      <c r="I51" s="99"/>
      <c r="J51" s="99"/>
      <c r="K51" s="99"/>
      <c r="L51" s="99"/>
      <c r="M51" s="90"/>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97"/>
      <c r="F52" s="98"/>
      <c r="G52" s="98"/>
      <c r="H52" s="98"/>
      <c r="I52" s="99"/>
      <c r="J52" s="99"/>
      <c r="K52" s="99"/>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97"/>
      <c r="F53" s="98"/>
      <c r="G53" s="98"/>
      <c r="H53" s="98"/>
      <c r="I53" s="99"/>
      <c r="J53" s="99"/>
      <c r="K53" s="99"/>
      <c r="L53" s="99"/>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97"/>
      <c r="F54" s="98"/>
      <c r="G54" s="98"/>
      <c r="H54" s="98"/>
      <c r="I54" s="99"/>
      <c r="J54" s="99"/>
      <c r="K54" s="99"/>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97"/>
      <c r="F55" s="98"/>
      <c r="G55" s="98"/>
      <c r="H55" s="98"/>
      <c r="I55" s="99"/>
      <c r="J55" s="99"/>
      <c r="K55" s="99"/>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97"/>
      <c r="F56" s="98"/>
      <c r="G56" s="98"/>
      <c r="H56" s="98"/>
      <c r="I56" s="99"/>
      <c r="J56" s="99"/>
      <c r="K56" s="99"/>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97"/>
      <c r="F57" s="98"/>
      <c r="G57" s="98"/>
      <c r="H57" s="98"/>
      <c r="I57" s="99"/>
      <c r="J57" s="99"/>
      <c r="K57" s="104">
        <f t="shared" ref="K57:N57" si="1">SUM(K49:K56)</f>
        <v>0</v>
      </c>
      <c r="L57" s="104">
        <f t="shared" si="1"/>
        <v>58.033333333333331</v>
      </c>
      <c r="M57" s="114">
        <f t="shared" si="1"/>
        <v>300</v>
      </c>
      <c r="N57" s="104">
        <f t="shared" si="1"/>
        <v>300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199" t="s">
        <v>23</v>
      </c>
      <c r="E60" s="62" t="s">
        <v>24</v>
      </c>
    </row>
    <row r="61" spans="1:26" s="30" customFormat="1" ht="30.6" customHeight="1" x14ac:dyDescent="0.25">
      <c r="B61" s="59" t="s">
        <v>21</v>
      </c>
      <c r="C61" s="60">
        <f>+K57</f>
        <v>0</v>
      </c>
      <c r="D61" s="58"/>
      <c r="E61" s="58" t="s">
        <v>110</v>
      </c>
      <c r="F61" s="32"/>
      <c r="G61" s="32"/>
      <c r="H61" s="32"/>
      <c r="I61" s="32"/>
      <c r="J61" s="32"/>
      <c r="K61" s="32"/>
      <c r="L61" s="32"/>
      <c r="M61" s="32"/>
    </row>
    <row r="62" spans="1:26" s="30" customFormat="1" ht="30" customHeight="1" x14ac:dyDescent="0.25">
      <c r="B62" s="59" t="s">
        <v>25</v>
      </c>
      <c r="C62" s="60">
        <f>+M57</f>
        <v>300</v>
      </c>
      <c r="D62" s="58"/>
      <c r="E62" s="58" t="s">
        <v>110</v>
      </c>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ht="60" x14ac:dyDescent="0.25">
      <c r="B69" s="109" t="s">
        <v>1975</v>
      </c>
      <c r="C69" s="109" t="s">
        <v>1627</v>
      </c>
      <c r="D69" s="86" t="s">
        <v>1976</v>
      </c>
      <c r="E69" s="200">
        <v>300</v>
      </c>
      <c r="F69" s="4"/>
      <c r="G69" s="200" t="s">
        <v>503</v>
      </c>
      <c r="H69" s="200" t="s">
        <v>1791</v>
      </c>
      <c r="I69" s="58" t="s">
        <v>1791</v>
      </c>
      <c r="J69" s="58" t="s">
        <v>1791</v>
      </c>
      <c r="K69" s="109" t="s">
        <v>96</v>
      </c>
      <c r="L69" s="109" t="s">
        <v>96</v>
      </c>
      <c r="M69" s="109" t="s">
        <v>96</v>
      </c>
      <c r="N69" s="109" t="s">
        <v>96</v>
      </c>
      <c r="O69" s="461" t="s">
        <v>1977</v>
      </c>
      <c r="P69" s="462"/>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v>1</v>
      </c>
      <c r="D87" s="190" t="s">
        <v>1978</v>
      </c>
      <c r="E87" s="3">
        <v>32869432</v>
      </c>
      <c r="F87" s="190" t="s">
        <v>1979</v>
      </c>
      <c r="G87" s="3" t="s">
        <v>1980</v>
      </c>
      <c r="H87" s="125">
        <v>38835</v>
      </c>
      <c r="I87" s="5"/>
      <c r="J87" s="190" t="s">
        <v>1981</v>
      </c>
      <c r="K87" s="86" t="s">
        <v>1982</v>
      </c>
      <c r="L87" s="86" t="s">
        <v>1983</v>
      </c>
      <c r="M87" s="109" t="s">
        <v>1791</v>
      </c>
      <c r="N87" s="109" t="s">
        <v>95</v>
      </c>
      <c r="O87" s="109" t="s">
        <v>95</v>
      </c>
      <c r="P87" s="463"/>
      <c r="Q87" s="463"/>
    </row>
    <row r="88" spans="2:17" ht="60.75" customHeight="1" x14ac:dyDescent="0.25">
      <c r="B88" s="190" t="s">
        <v>160</v>
      </c>
      <c r="C88" s="190">
        <v>2</v>
      </c>
      <c r="D88" s="190" t="s">
        <v>1984</v>
      </c>
      <c r="E88" s="3">
        <v>22523591</v>
      </c>
      <c r="F88" s="190" t="s">
        <v>1985</v>
      </c>
      <c r="G88" s="190" t="s">
        <v>1916</v>
      </c>
      <c r="H88" s="125">
        <v>41208</v>
      </c>
      <c r="I88" s="5"/>
      <c r="J88" s="190" t="s">
        <v>1933</v>
      </c>
      <c r="K88" s="86" t="s">
        <v>1986</v>
      </c>
      <c r="L88" s="86" t="s">
        <v>1987</v>
      </c>
      <c r="M88" s="109" t="s">
        <v>1791</v>
      </c>
      <c r="N88" s="109" t="s">
        <v>95</v>
      </c>
      <c r="O88" s="109" t="s">
        <v>1791</v>
      </c>
      <c r="P88" s="457"/>
      <c r="Q88" s="458"/>
    </row>
    <row r="89" spans="2:17" ht="60.75" customHeight="1" x14ac:dyDescent="0.25">
      <c r="B89" s="190" t="s">
        <v>220</v>
      </c>
      <c r="C89" s="190">
        <v>1</v>
      </c>
      <c r="D89" s="190" t="s">
        <v>1988</v>
      </c>
      <c r="E89" s="3">
        <v>32855501</v>
      </c>
      <c r="F89" s="3" t="s">
        <v>1357</v>
      </c>
      <c r="G89" s="190" t="s">
        <v>1989</v>
      </c>
      <c r="H89" s="125">
        <v>38808</v>
      </c>
      <c r="I89" s="5"/>
      <c r="J89" s="190" t="s">
        <v>1990</v>
      </c>
      <c r="K89" s="86" t="s">
        <v>1991</v>
      </c>
      <c r="L89" s="86" t="s">
        <v>1992</v>
      </c>
      <c r="M89" s="109" t="s">
        <v>1791</v>
      </c>
      <c r="N89" s="109" t="s">
        <v>1791</v>
      </c>
      <c r="O89" s="109" t="s">
        <v>1791</v>
      </c>
      <c r="P89" s="457"/>
      <c r="Q89" s="458"/>
    </row>
    <row r="90" spans="2:17" ht="59.25" customHeight="1" x14ac:dyDescent="0.25">
      <c r="B90" s="190" t="s">
        <v>220</v>
      </c>
      <c r="C90" s="190">
        <v>2</v>
      </c>
      <c r="D90" s="190" t="s">
        <v>1993</v>
      </c>
      <c r="E90" s="3">
        <v>1082045124</v>
      </c>
      <c r="F90" s="190" t="s">
        <v>1994</v>
      </c>
      <c r="G90" s="190" t="s">
        <v>1995</v>
      </c>
      <c r="H90" s="125">
        <v>38913</v>
      </c>
      <c r="I90" s="5"/>
      <c r="J90" s="190" t="s">
        <v>1996</v>
      </c>
      <c r="K90" s="86" t="s">
        <v>1997</v>
      </c>
      <c r="L90" s="86" t="s">
        <v>1998</v>
      </c>
      <c r="M90" s="109" t="s">
        <v>1791</v>
      </c>
      <c r="N90" s="109" t="s">
        <v>1791</v>
      </c>
      <c r="O90" s="109" t="s">
        <v>1791</v>
      </c>
      <c r="P90" s="463"/>
      <c r="Q90" s="463"/>
    </row>
    <row r="92" spans="2:17" ht="15.75" thickBot="1" x14ac:dyDescent="0.3"/>
    <row r="93" spans="2:17" ht="27" thickBot="1" x14ac:dyDescent="0.3">
      <c r="B93" s="449" t="s">
        <v>44</v>
      </c>
      <c r="C93" s="450"/>
      <c r="D93" s="450"/>
      <c r="E93" s="450"/>
      <c r="F93" s="450"/>
      <c r="G93" s="450"/>
      <c r="H93" s="450"/>
      <c r="I93" s="450"/>
      <c r="J93" s="450"/>
      <c r="K93" s="450"/>
      <c r="L93" s="450"/>
      <c r="M93" s="450"/>
      <c r="N93" s="451"/>
    </row>
    <row r="96" spans="2:17" ht="46.15" customHeight="1" x14ac:dyDescent="0.25">
      <c r="B96" s="68" t="s">
        <v>33</v>
      </c>
      <c r="C96" s="68" t="s">
        <v>45</v>
      </c>
      <c r="D96" s="452" t="s">
        <v>3</v>
      </c>
      <c r="E96" s="454"/>
    </row>
    <row r="97" spans="1:26" ht="46.9" customHeight="1" x14ac:dyDescent="0.25">
      <c r="B97" s="69" t="s">
        <v>85</v>
      </c>
      <c r="C97" s="109" t="s">
        <v>1791</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105" x14ac:dyDescent="0.25">
      <c r="A107" s="47">
        <v>1</v>
      </c>
      <c r="B107" s="102" t="s">
        <v>1933</v>
      </c>
      <c r="C107" s="102" t="s">
        <v>1933</v>
      </c>
      <c r="D107" s="102" t="s">
        <v>1999</v>
      </c>
      <c r="E107" s="155">
        <v>3820</v>
      </c>
      <c r="F107" s="98" t="s">
        <v>96</v>
      </c>
      <c r="G107" s="115">
        <v>1</v>
      </c>
      <c r="H107" s="105">
        <v>40136</v>
      </c>
      <c r="I107" s="99">
        <v>40485</v>
      </c>
      <c r="J107" s="99" t="s">
        <v>96</v>
      </c>
      <c r="K107" s="99"/>
      <c r="L107" s="155">
        <f>+(I107-H107)/30</f>
        <v>11.633333333333333</v>
      </c>
      <c r="M107" s="90">
        <v>485</v>
      </c>
      <c r="N107" s="90">
        <f>+M107*G107</f>
        <v>485</v>
      </c>
      <c r="O107" s="27">
        <v>532895364</v>
      </c>
      <c r="P107" s="27"/>
      <c r="Q107" s="116" t="s">
        <v>1954</v>
      </c>
      <c r="R107" s="100"/>
      <c r="S107" s="100"/>
      <c r="T107" s="100"/>
      <c r="U107" s="100"/>
      <c r="V107" s="100"/>
      <c r="W107" s="100"/>
      <c r="X107" s="100"/>
      <c r="Y107" s="100"/>
      <c r="Z107" s="100"/>
    </row>
    <row r="108" spans="1:26" s="101" customFormat="1" ht="105" x14ac:dyDescent="0.25">
      <c r="A108" s="47">
        <f>+A107+1</f>
        <v>2</v>
      </c>
      <c r="B108" s="102" t="s">
        <v>1933</v>
      </c>
      <c r="C108" s="102" t="s">
        <v>1933</v>
      </c>
      <c r="D108" s="102" t="s">
        <v>1999</v>
      </c>
      <c r="E108" s="155">
        <v>4832</v>
      </c>
      <c r="F108" s="98" t="s">
        <v>96</v>
      </c>
      <c r="G108" s="97">
        <v>1</v>
      </c>
      <c r="H108" s="105">
        <v>41388</v>
      </c>
      <c r="I108" s="99">
        <v>41601</v>
      </c>
      <c r="J108" s="99" t="s">
        <v>96</v>
      </c>
      <c r="K108" s="99"/>
      <c r="L108" s="155">
        <f>+(I108-H108)/30</f>
        <v>7.1</v>
      </c>
      <c r="M108" s="90">
        <v>330</v>
      </c>
      <c r="N108" s="90">
        <v>330</v>
      </c>
      <c r="O108" s="27">
        <v>342046250</v>
      </c>
      <c r="P108" s="27"/>
      <c r="Q108" s="116" t="s">
        <v>1954</v>
      </c>
      <c r="R108" s="100"/>
      <c r="S108" s="100"/>
      <c r="T108" s="100"/>
      <c r="U108" s="100"/>
      <c r="V108" s="100"/>
      <c r="W108" s="100"/>
      <c r="X108" s="100"/>
      <c r="Y108" s="100"/>
      <c r="Z108" s="100"/>
    </row>
    <row r="109" spans="1:26" s="101" customFormat="1" x14ac:dyDescent="0.25">
      <c r="A109" s="47">
        <f t="shared" ref="A109:A114" si="2">+A108+1</f>
        <v>3</v>
      </c>
      <c r="B109" s="102"/>
      <c r="C109" s="103"/>
      <c r="D109" s="102"/>
      <c r="E109" s="97"/>
      <c r="F109" s="98"/>
      <c r="G109" s="98"/>
      <c r="H109" s="98"/>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4</v>
      </c>
      <c r="B110" s="102"/>
      <c r="C110" s="103"/>
      <c r="D110" s="102"/>
      <c r="E110" s="97"/>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5</v>
      </c>
      <c r="B111" s="102"/>
      <c r="C111" s="103"/>
      <c r="D111" s="102"/>
      <c r="E111" s="97"/>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6</v>
      </c>
      <c r="B112" s="102"/>
      <c r="C112" s="103"/>
      <c r="D112" s="102"/>
      <c r="E112" s="97"/>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2"/>
        <v>7</v>
      </c>
      <c r="B113" s="102"/>
      <c r="C113" s="103"/>
      <c r="D113" s="102"/>
      <c r="E113" s="97"/>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2"/>
        <v>8</v>
      </c>
      <c r="B114" s="102"/>
      <c r="C114" s="103"/>
      <c r="D114" s="102"/>
      <c r="E114" s="97"/>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97"/>
      <c r="F115" s="98"/>
      <c r="G115" s="98"/>
      <c r="H115" s="98"/>
      <c r="I115" s="99"/>
      <c r="J115" s="99"/>
      <c r="K115" s="104">
        <f t="shared" ref="K115:N115" si="3">SUM(K107:K114)</f>
        <v>0</v>
      </c>
      <c r="L115" s="104">
        <f t="shared" si="3"/>
        <v>18.733333333333334</v>
      </c>
      <c r="M115" s="114">
        <f t="shared" si="3"/>
        <v>815</v>
      </c>
      <c r="N115" s="104">
        <f t="shared" si="3"/>
        <v>815</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f>+K115</f>
        <v>0</v>
      </c>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v>0</v>
      </c>
      <c r="E121" s="467">
        <f>+D121+D122+D123</f>
        <v>0</v>
      </c>
    </row>
    <row r="122" spans="1:26" x14ac:dyDescent="0.25">
      <c r="B122" s="67" t="s">
        <v>87</v>
      </c>
      <c r="C122" s="200">
        <v>30</v>
      </c>
      <c r="D122" s="193">
        <v>0</v>
      </c>
      <c r="E122" s="468"/>
    </row>
    <row r="123" spans="1:26" ht="15.75" thickBot="1" x14ac:dyDescent="0.3">
      <c r="B123" s="67" t="s">
        <v>88</v>
      </c>
      <c r="C123" s="72">
        <v>40</v>
      </c>
      <c r="D123" s="72">
        <v>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8" spans="1:26" ht="76.5" customHeight="1" x14ac:dyDescent="0.25">
      <c r="B128" s="108" t="s">
        <v>0</v>
      </c>
      <c r="C128" s="108" t="s">
        <v>39</v>
      </c>
      <c r="D128" s="108" t="s">
        <v>40</v>
      </c>
      <c r="E128" s="108" t="s">
        <v>78</v>
      </c>
      <c r="F128" s="108" t="s">
        <v>80</v>
      </c>
      <c r="G128" s="108" t="s">
        <v>81</v>
      </c>
      <c r="H128" s="108" t="s">
        <v>82</v>
      </c>
      <c r="I128" s="108" t="s">
        <v>79</v>
      </c>
      <c r="J128" s="452" t="s">
        <v>83</v>
      </c>
      <c r="K128" s="453"/>
      <c r="L128" s="454"/>
      <c r="M128" s="108" t="s">
        <v>84</v>
      </c>
      <c r="N128" s="108" t="s">
        <v>41</v>
      </c>
      <c r="O128" s="108" t="s">
        <v>42</v>
      </c>
      <c r="P128" s="452" t="s">
        <v>3</v>
      </c>
      <c r="Q128" s="454"/>
    </row>
    <row r="129" spans="2:17" ht="60.75" customHeight="1" x14ac:dyDescent="0.25">
      <c r="B129" s="190" t="s">
        <v>510</v>
      </c>
      <c r="C129" s="190">
        <v>1</v>
      </c>
      <c r="D129" s="190" t="s">
        <v>1935</v>
      </c>
      <c r="E129" s="3">
        <v>45586706</v>
      </c>
      <c r="F129" s="3" t="s">
        <v>1936</v>
      </c>
      <c r="G129" s="3" t="s">
        <v>1840</v>
      </c>
      <c r="H129" s="125">
        <v>40571</v>
      </c>
      <c r="I129" s="5"/>
      <c r="J129" s="109" t="s">
        <v>1937</v>
      </c>
      <c r="K129" s="164" t="s">
        <v>1938</v>
      </c>
      <c r="L129" s="86" t="s">
        <v>1939</v>
      </c>
      <c r="M129" s="109" t="s">
        <v>95</v>
      </c>
      <c r="N129" s="109" t="s">
        <v>96</v>
      </c>
      <c r="O129" s="109" t="s">
        <v>95</v>
      </c>
      <c r="P129" s="460" t="s">
        <v>1940</v>
      </c>
      <c r="Q129" s="460"/>
    </row>
    <row r="130" spans="2:17" ht="60.75" customHeight="1" x14ac:dyDescent="0.25">
      <c r="B130" s="190" t="s">
        <v>92</v>
      </c>
      <c r="C130" s="190">
        <v>2</v>
      </c>
      <c r="D130" s="190" t="s">
        <v>1941</v>
      </c>
      <c r="E130" s="3">
        <v>22503458</v>
      </c>
      <c r="F130" s="190" t="s">
        <v>1942</v>
      </c>
      <c r="G130" s="190" t="s">
        <v>1943</v>
      </c>
      <c r="H130" s="125">
        <v>41116</v>
      </c>
      <c r="I130" s="5"/>
      <c r="J130" s="69" t="s">
        <v>1944</v>
      </c>
      <c r="K130" s="164" t="s">
        <v>1945</v>
      </c>
      <c r="L130" s="86" t="s">
        <v>1946</v>
      </c>
      <c r="M130" s="109" t="s">
        <v>95</v>
      </c>
      <c r="N130" s="109" t="s">
        <v>95</v>
      </c>
      <c r="O130" s="109" t="s">
        <v>95</v>
      </c>
      <c r="P130" s="463"/>
      <c r="Q130" s="463"/>
    </row>
    <row r="131" spans="2:17" ht="33.6" customHeight="1" x14ac:dyDescent="0.25">
      <c r="B131" s="190" t="s">
        <v>93</v>
      </c>
      <c r="C131" s="190">
        <v>3</v>
      </c>
      <c r="D131" s="190" t="s">
        <v>1947</v>
      </c>
      <c r="E131" s="3">
        <v>44157520</v>
      </c>
      <c r="F131" s="3" t="s">
        <v>1948</v>
      </c>
      <c r="G131" s="3" t="s">
        <v>1916</v>
      </c>
      <c r="H131" s="125">
        <v>39430</v>
      </c>
      <c r="I131" s="5" t="s">
        <v>1949</v>
      </c>
      <c r="J131" s="190" t="s">
        <v>1950</v>
      </c>
      <c r="K131" s="86" t="s">
        <v>1951</v>
      </c>
      <c r="L131" s="86" t="s">
        <v>1952</v>
      </c>
      <c r="M131" s="109" t="s">
        <v>95</v>
      </c>
      <c r="N131" s="109" t="s">
        <v>95</v>
      </c>
      <c r="O131" s="109" t="s">
        <v>95</v>
      </c>
      <c r="P131" s="463"/>
      <c r="Q131" s="463"/>
    </row>
    <row r="134" spans="2:17" ht="15.75" thickBot="1" x14ac:dyDescent="0.3"/>
    <row r="135" spans="2:17" ht="54" customHeight="1" x14ac:dyDescent="0.25">
      <c r="B135" s="112" t="s">
        <v>33</v>
      </c>
      <c r="C135" s="112" t="s">
        <v>47</v>
      </c>
      <c r="D135" s="108" t="s">
        <v>48</v>
      </c>
      <c r="E135" s="112" t="s">
        <v>49</v>
      </c>
      <c r="F135" s="77" t="s">
        <v>54</v>
      </c>
      <c r="G135" s="82"/>
    </row>
    <row r="136" spans="2:17" ht="120.75" customHeight="1" x14ac:dyDescent="0.2">
      <c r="B136" s="470" t="s">
        <v>51</v>
      </c>
      <c r="C136" s="6" t="s">
        <v>89</v>
      </c>
      <c r="D136" s="193">
        <v>25</v>
      </c>
      <c r="E136" s="193">
        <v>0</v>
      </c>
      <c r="F136" s="471">
        <f>+E136+E137+E138</f>
        <v>35</v>
      </c>
      <c r="G136" s="83"/>
    </row>
    <row r="137" spans="2:17" ht="76.150000000000006" customHeight="1" x14ac:dyDescent="0.2">
      <c r="B137" s="470"/>
      <c r="C137" s="6" t="s">
        <v>90</v>
      </c>
      <c r="D137" s="197">
        <v>25</v>
      </c>
      <c r="E137" s="193">
        <v>25</v>
      </c>
      <c r="F137" s="472"/>
      <c r="G137" s="83"/>
    </row>
    <row r="138" spans="2:17" ht="69" customHeight="1" x14ac:dyDescent="0.2">
      <c r="B138" s="470"/>
      <c r="C138" s="6" t="s">
        <v>91</v>
      </c>
      <c r="D138" s="193">
        <v>10</v>
      </c>
      <c r="E138" s="193">
        <v>10</v>
      </c>
      <c r="F138" s="473"/>
      <c r="G138" s="83"/>
    </row>
    <row r="139" spans="2:17" x14ac:dyDescent="0.25">
      <c r="C139" s="92"/>
    </row>
    <row r="142" spans="2:17" x14ac:dyDescent="0.25">
      <c r="B142" s="110" t="s">
        <v>55</v>
      </c>
    </row>
    <row r="145" spans="2:5" x14ac:dyDescent="0.25">
      <c r="B145" s="113" t="s">
        <v>33</v>
      </c>
      <c r="C145" s="113" t="s">
        <v>56</v>
      </c>
      <c r="D145" s="112" t="s">
        <v>49</v>
      </c>
      <c r="E145" s="112" t="s">
        <v>16</v>
      </c>
    </row>
    <row r="146" spans="2:5" ht="28.5" x14ac:dyDescent="0.25">
      <c r="B146" s="93" t="s">
        <v>57</v>
      </c>
      <c r="C146" s="94">
        <v>40</v>
      </c>
      <c r="D146" s="193">
        <f>+E121</f>
        <v>0</v>
      </c>
      <c r="E146" s="446">
        <f>+D146+D147</f>
        <v>35</v>
      </c>
    </row>
    <row r="147" spans="2:5" ht="42.75" x14ac:dyDescent="0.25">
      <c r="B147" s="93" t="s">
        <v>58</v>
      </c>
      <c r="C147" s="94">
        <v>60</v>
      </c>
      <c r="D147" s="193">
        <f>+F136</f>
        <v>35</v>
      </c>
      <c r="E147" s="447"/>
    </row>
  </sheetData>
  <mergeCells count="46">
    <mergeCell ref="E146:E147"/>
    <mergeCell ref="D97:E97"/>
    <mergeCell ref="B100:P100"/>
    <mergeCell ref="B103:N103"/>
    <mergeCell ref="E121:E123"/>
    <mergeCell ref="B126:N126"/>
    <mergeCell ref="J128:L128"/>
    <mergeCell ref="P128:Q128"/>
    <mergeCell ref="P129:Q129"/>
    <mergeCell ref="P130:Q130"/>
    <mergeCell ref="P131:Q131"/>
    <mergeCell ref="B136:B138"/>
    <mergeCell ref="F136:F138"/>
    <mergeCell ref="D96:E96"/>
    <mergeCell ref="O72:P72"/>
    <mergeCell ref="O73:P73"/>
    <mergeCell ref="O74:P74"/>
    <mergeCell ref="O75:P75"/>
    <mergeCell ref="B81:N81"/>
    <mergeCell ref="J86:L86"/>
    <mergeCell ref="P86:Q86"/>
    <mergeCell ref="P87:Q87"/>
    <mergeCell ref="P88:Q88"/>
    <mergeCell ref="P89:Q89"/>
    <mergeCell ref="P90:Q90"/>
    <mergeCell ref="B93:N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7"/>
  <sheetViews>
    <sheetView tabSelected="1" topLeftCell="A34" zoomScale="90" zoomScaleNormal="90" workbookViewId="0">
      <selection activeCell="B52" sqref="B52"/>
    </sheetView>
  </sheetViews>
  <sheetFormatPr baseColWidth="10" defaultRowHeight="15" x14ac:dyDescent="0.25"/>
  <cols>
    <col min="1" max="1" width="3.140625" style="9"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5.710937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2463</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2498</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5</v>
      </c>
      <c r="E15" s="36">
        <v>1101898890</v>
      </c>
      <c r="F15" s="212">
        <v>405</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1101898890</v>
      </c>
      <c r="F22" s="212">
        <f>SUM(F15:F21)</f>
        <v>405</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324</v>
      </c>
      <c r="D24" s="42"/>
      <c r="E24" s="45">
        <f>E22</f>
        <v>1101898890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t="s">
        <v>165</v>
      </c>
      <c r="D30" s="109"/>
      <c r="E30" s="92"/>
      <c r="F30" s="92"/>
      <c r="G30" s="92"/>
      <c r="H30" s="92"/>
      <c r="I30" s="95"/>
      <c r="J30" s="95"/>
      <c r="K30" s="95"/>
      <c r="L30" s="95"/>
      <c r="M30" s="95"/>
      <c r="N30" s="96"/>
    </row>
    <row r="31" spans="1:14" x14ac:dyDescent="0.25">
      <c r="A31" s="87"/>
      <c r="B31" s="109" t="s">
        <v>98</v>
      </c>
      <c r="C31" s="422" t="s">
        <v>165</v>
      </c>
      <c r="D31" s="109"/>
      <c r="E31" s="92"/>
      <c r="F31" s="92"/>
      <c r="G31" s="92"/>
      <c r="H31" s="92"/>
      <c r="I31" s="95"/>
      <c r="J31" s="95"/>
      <c r="K31" s="95"/>
      <c r="L31" s="95"/>
      <c r="M31" s="95"/>
      <c r="N31" s="96"/>
    </row>
    <row r="32" spans="1:14" x14ac:dyDescent="0.25">
      <c r="A32" s="87"/>
      <c r="B32" s="109" t="s">
        <v>99</v>
      </c>
      <c r="C32" s="422" t="s">
        <v>165</v>
      </c>
      <c r="D32" s="109"/>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v>0</v>
      </c>
      <c r="E40" s="446">
        <f>+D40+D41</f>
        <v>10</v>
      </c>
      <c r="F40" s="92"/>
      <c r="G40" s="92"/>
      <c r="H40" s="92"/>
      <c r="I40" s="95"/>
      <c r="J40" s="95"/>
      <c r="K40" s="95"/>
      <c r="L40" s="95"/>
      <c r="M40" s="95"/>
      <c r="N40" s="96"/>
    </row>
    <row r="41" spans="1:17" ht="42.75" x14ac:dyDescent="0.25">
      <c r="A41" s="87"/>
      <c r="B41" s="93" t="s">
        <v>103</v>
      </c>
      <c r="C41" s="94">
        <v>60</v>
      </c>
      <c r="D41" s="422">
        <v>10</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120" customHeight="1" x14ac:dyDescent="0.25">
      <c r="A49" s="47">
        <v>1</v>
      </c>
      <c r="B49" s="102" t="s">
        <v>2463</v>
      </c>
      <c r="C49" s="103" t="s">
        <v>2463</v>
      </c>
      <c r="D49" s="102" t="s">
        <v>2497</v>
      </c>
      <c r="E49" s="155">
        <v>2</v>
      </c>
      <c r="F49" s="98" t="s">
        <v>95</v>
      </c>
      <c r="G49" s="115">
        <v>1</v>
      </c>
      <c r="H49" s="105">
        <v>40057</v>
      </c>
      <c r="I49" s="99">
        <v>40147</v>
      </c>
      <c r="J49" s="99" t="s">
        <v>96</v>
      </c>
      <c r="K49" s="90">
        <f>(I49-H49)/30</f>
        <v>3</v>
      </c>
      <c r="L49" s="90"/>
      <c r="M49" s="155"/>
      <c r="N49" s="90"/>
      <c r="O49" s="27">
        <v>511031250</v>
      </c>
      <c r="P49" s="27"/>
      <c r="Q49" s="553" t="s">
        <v>2496</v>
      </c>
      <c r="R49" s="100"/>
      <c r="S49" s="100"/>
      <c r="T49" s="100"/>
      <c r="U49" s="100"/>
      <c r="V49" s="100"/>
      <c r="W49" s="100"/>
      <c r="X49" s="100"/>
      <c r="Y49" s="100"/>
      <c r="Z49" s="100"/>
    </row>
    <row r="50" spans="1:26" s="101" customFormat="1" ht="45" x14ac:dyDescent="0.25">
      <c r="A50" s="47"/>
      <c r="B50" s="102" t="s">
        <v>2463</v>
      </c>
      <c r="C50" s="103" t="s">
        <v>2463</v>
      </c>
      <c r="D50" s="102" t="s">
        <v>2494</v>
      </c>
      <c r="E50" s="155">
        <v>1</v>
      </c>
      <c r="F50" s="98" t="s">
        <v>95</v>
      </c>
      <c r="G50" s="97">
        <v>1</v>
      </c>
      <c r="H50" s="105">
        <v>40057</v>
      </c>
      <c r="I50" s="99">
        <v>40151</v>
      </c>
      <c r="J50" s="99" t="s">
        <v>96</v>
      </c>
      <c r="K50" s="90"/>
      <c r="L50" s="90">
        <f>(I50-H50)/30</f>
        <v>3.1333333333333333</v>
      </c>
      <c r="M50" s="155">
        <v>45</v>
      </c>
      <c r="N50" s="90"/>
      <c r="O50" s="27">
        <v>234466650</v>
      </c>
      <c r="P50" s="27"/>
      <c r="Q50" s="116" t="s">
        <v>2495</v>
      </c>
      <c r="R50" s="100"/>
      <c r="S50" s="100"/>
      <c r="T50" s="100"/>
      <c r="U50" s="100"/>
      <c r="V50" s="100"/>
      <c r="W50" s="100"/>
      <c r="X50" s="100"/>
      <c r="Y50" s="100"/>
      <c r="Z50" s="100"/>
    </row>
    <row r="51" spans="1:26" s="101" customFormat="1" ht="45" x14ac:dyDescent="0.25">
      <c r="A51" s="47"/>
      <c r="B51" s="102" t="s">
        <v>2463</v>
      </c>
      <c r="C51" s="103" t="s">
        <v>2463</v>
      </c>
      <c r="D51" s="102" t="s">
        <v>2494</v>
      </c>
      <c r="E51" s="155">
        <v>9</v>
      </c>
      <c r="F51" s="98" t="s">
        <v>95</v>
      </c>
      <c r="G51" s="97">
        <v>1</v>
      </c>
      <c r="H51" s="105">
        <v>40057</v>
      </c>
      <c r="I51" s="99">
        <v>40151</v>
      </c>
      <c r="J51" s="99" t="s">
        <v>96</v>
      </c>
      <c r="K51" s="90"/>
      <c r="L51" s="90">
        <f>(I51-H51)/30</f>
        <v>3.1333333333333333</v>
      </c>
      <c r="M51" s="155"/>
      <c r="N51" s="90"/>
      <c r="O51" s="27">
        <v>114872959</v>
      </c>
      <c r="P51" s="27"/>
      <c r="Q51" s="116" t="s">
        <v>2495</v>
      </c>
      <c r="R51" s="100"/>
      <c r="S51" s="100"/>
      <c r="T51" s="100"/>
      <c r="U51" s="100"/>
      <c r="V51" s="100"/>
      <c r="W51" s="100"/>
      <c r="X51" s="100"/>
      <c r="Y51" s="100"/>
      <c r="Z51" s="100"/>
    </row>
    <row r="52" spans="1:26" s="101" customFormat="1" ht="45" x14ac:dyDescent="0.25">
      <c r="A52" s="47">
        <f>+A51+1</f>
        <v>1</v>
      </c>
      <c r="B52" s="102" t="s">
        <v>2463</v>
      </c>
      <c r="C52" s="103" t="s">
        <v>2463</v>
      </c>
      <c r="D52" s="102" t="s">
        <v>2494</v>
      </c>
      <c r="E52" s="155">
        <v>26</v>
      </c>
      <c r="F52" s="98" t="s">
        <v>95</v>
      </c>
      <c r="G52" s="97">
        <v>1</v>
      </c>
      <c r="H52" s="105">
        <v>40057</v>
      </c>
      <c r="I52" s="99">
        <v>40151</v>
      </c>
      <c r="J52" s="99" t="s">
        <v>96</v>
      </c>
      <c r="K52" s="90"/>
      <c r="L52" s="90">
        <f>(I52-H52)/30</f>
        <v>3.1333333333333333</v>
      </c>
      <c r="M52" s="155"/>
      <c r="N52" s="90"/>
      <c r="O52" s="27">
        <v>610342700</v>
      </c>
      <c r="P52" s="27"/>
      <c r="Q52" s="116" t="s">
        <v>2495</v>
      </c>
      <c r="R52" s="100"/>
      <c r="S52" s="100"/>
      <c r="T52" s="100"/>
      <c r="U52" s="100"/>
      <c r="V52" s="100"/>
      <c r="W52" s="100"/>
      <c r="X52" s="100"/>
      <c r="Y52" s="100"/>
      <c r="Z52" s="100"/>
    </row>
    <row r="53" spans="1:26" s="101" customFormat="1" ht="45" x14ac:dyDescent="0.25">
      <c r="A53" s="47">
        <f>+A52+1</f>
        <v>2</v>
      </c>
      <c r="B53" s="102" t="s">
        <v>2463</v>
      </c>
      <c r="C53" s="103" t="s">
        <v>2463</v>
      </c>
      <c r="D53" s="102" t="s">
        <v>2494</v>
      </c>
      <c r="E53" s="155">
        <v>1</v>
      </c>
      <c r="F53" s="98" t="s">
        <v>95</v>
      </c>
      <c r="G53" s="97">
        <v>1</v>
      </c>
      <c r="H53" s="105">
        <v>40394</v>
      </c>
      <c r="I53" s="99">
        <v>40512</v>
      </c>
      <c r="J53" s="99" t="s">
        <v>96</v>
      </c>
      <c r="K53" s="90"/>
      <c r="L53" s="90">
        <f>(I53-H53)/30</f>
        <v>3.9333333333333331</v>
      </c>
      <c r="M53" s="155"/>
      <c r="N53" s="90"/>
      <c r="O53" s="27">
        <v>87000000</v>
      </c>
      <c r="P53" s="27"/>
      <c r="Q53" s="116" t="s">
        <v>2495</v>
      </c>
      <c r="R53" s="100"/>
      <c r="S53" s="100"/>
      <c r="T53" s="100"/>
      <c r="U53" s="100"/>
      <c r="V53" s="100"/>
      <c r="W53" s="100"/>
      <c r="X53" s="100"/>
      <c r="Y53" s="100"/>
      <c r="Z53" s="100"/>
    </row>
    <row r="54" spans="1:26" s="101" customFormat="1" ht="45" x14ac:dyDescent="0.25">
      <c r="A54" s="47">
        <f>+A53+1</f>
        <v>3</v>
      </c>
      <c r="B54" s="102" t="s">
        <v>2463</v>
      </c>
      <c r="C54" s="103" t="s">
        <v>2463</v>
      </c>
      <c r="D54" s="102" t="s">
        <v>2494</v>
      </c>
      <c r="E54" s="155">
        <v>8</v>
      </c>
      <c r="F54" s="98" t="s">
        <v>95</v>
      </c>
      <c r="G54" s="97">
        <v>1</v>
      </c>
      <c r="H54" s="105">
        <v>40210</v>
      </c>
      <c r="I54" s="99">
        <v>40523</v>
      </c>
      <c r="J54" s="99" t="s">
        <v>96</v>
      </c>
      <c r="K54" s="90">
        <f>(I54-H54)/30</f>
        <v>10.433333333333334</v>
      </c>
      <c r="L54" s="99"/>
      <c r="M54" s="155">
        <v>15</v>
      </c>
      <c r="N54" s="90"/>
      <c r="O54" s="27">
        <v>959682309</v>
      </c>
      <c r="P54" s="27"/>
      <c r="Q54" s="116"/>
      <c r="R54" s="100"/>
      <c r="S54" s="100"/>
      <c r="T54" s="100"/>
      <c r="U54" s="100"/>
      <c r="V54" s="100"/>
      <c r="W54" s="100"/>
      <c r="X54" s="100"/>
      <c r="Y54" s="100"/>
      <c r="Z54" s="100"/>
    </row>
    <row r="55" spans="1:26" s="101" customFormat="1" ht="45" x14ac:dyDescent="0.25">
      <c r="A55" s="47"/>
      <c r="B55" s="102" t="s">
        <v>2463</v>
      </c>
      <c r="C55" s="103" t="s">
        <v>2463</v>
      </c>
      <c r="D55" s="102" t="s">
        <v>757</v>
      </c>
      <c r="E55" s="155">
        <v>2</v>
      </c>
      <c r="F55" s="98" t="s">
        <v>95</v>
      </c>
      <c r="G55" s="97">
        <v>1</v>
      </c>
      <c r="H55" s="105">
        <v>40273</v>
      </c>
      <c r="I55" s="99">
        <v>40529</v>
      </c>
      <c r="J55" s="99" t="s">
        <v>96</v>
      </c>
      <c r="K55" s="90"/>
      <c r="L55" s="90">
        <f>(I55-H55)/30</f>
        <v>8.5333333333333332</v>
      </c>
      <c r="M55" s="155"/>
      <c r="N55" s="90"/>
      <c r="O55" s="27">
        <v>97500000</v>
      </c>
      <c r="P55" s="27"/>
      <c r="Q55" s="116" t="s">
        <v>2495</v>
      </c>
      <c r="R55" s="100"/>
      <c r="S55" s="100"/>
      <c r="T55" s="100"/>
      <c r="U55" s="100"/>
      <c r="V55" s="100"/>
      <c r="W55" s="100"/>
      <c r="X55" s="100"/>
      <c r="Y55" s="100"/>
      <c r="Z55" s="100"/>
    </row>
    <row r="56" spans="1:26" s="101" customFormat="1" ht="45" x14ac:dyDescent="0.25">
      <c r="A56" s="47"/>
      <c r="B56" s="102" t="s">
        <v>2463</v>
      </c>
      <c r="C56" s="103" t="s">
        <v>2463</v>
      </c>
      <c r="D56" s="102" t="s">
        <v>757</v>
      </c>
      <c r="E56" s="155">
        <v>2</v>
      </c>
      <c r="F56" s="98" t="s">
        <v>95</v>
      </c>
      <c r="G56" s="97">
        <v>1</v>
      </c>
      <c r="H56" s="105">
        <v>40575</v>
      </c>
      <c r="I56" s="99">
        <v>40877</v>
      </c>
      <c r="J56" s="99" t="s">
        <v>96</v>
      </c>
      <c r="K56" s="90">
        <f>(I56-H56)/30</f>
        <v>10.066666666666666</v>
      </c>
      <c r="L56" s="99"/>
      <c r="M56" s="155">
        <v>330</v>
      </c>
      <c r="N56" s="90"/>
      <c r="O56" s="27">
        <v>264000000</v>
      </c>
      <c r="P56" s="27"/>
      <c r="Q56" s="116" t="s">
        <v>2464</v>
      </c>
      <c r="R56" s="100"/>
      <c r="S56" s="100"/>
      <c r="T56" s="100"/>
      <c r="U56" s="100"/>
      <c r="V56" s="100"/>
      <c r="W56" s="100"/>
      <c r="X56" s="100"/>
      <c r="Y56" s="100"/>
      <c r="Z56" s="100"/>
    </row>
    <row r="57" spans="1:26" s="101" customFormat="1" ht="45" x14ac:dyDescent="0.25">
      <c r="A57" s="47"/>
      <c r="B57" s="102" t="s">
        <v>2463</v>
      </c>
      <c r="C57" s="103" t="s">
        <v>2463</v>
      </c>
      <c r="D57" s="102" t="s">
        <v>2494</v>
      </c>
      <c r="E57" s="155">
        <v>9</v>
      </c>
      <c r="F57" s="98" t="s">
        <v>95</v>
      </c>
      <c r="G57" s="97">
        <v>1</v>
      </c>
      <c r="H57" s="105">
        <v>40583</v>
      </c>
      <c r="I57" s="99">
        <v>40886</v>
      </c>
      <c r="J57" s="99" t="s">
        <v>96</v>
      </c>
      <c r="K57" s="90"/>
      <c r="L57" s="90">
        <f>(I57-H57)/30</f>
        <v>10.1</v>
      </c>
      <c r="M57" s="155">
        <v>249</v>
      </c>
      <c r="N57" s="90"/>
      <c r="O57" s="27">
        <v>1818470290</v>
      </c>
      <c r="P57" s="27"/>
      <c r="Q57" s="116" t="s">
        <v>2495</v>
      </c>
      <c r="R57" s="100"/>
      <c r="S57" s="100"/>
      <c r="T57" s="100"/>
      <c r="U57" s="100"/>
      <c r="V57" s="100"/>
      <c r="W57" s="100"/>
      <c r="X57" s="100"/>
      <c r="Y57" s="100"/>
      <c r="Z57" s="100"/>
    </row>
    <row r="58" spans="1:26" s="101" customFormat="1" ht="45" x14ac:dyDescent="0.25">
      <c r="A58" s="47"/>
      <c r="B58" s="102" t="s">
        <v>2463</v>
      </c>
      <c r="C58" s="103" t="s">
        <v>2463</v>
      </c>
      <c r="D58" s="102" t="s">
        <v>2494</v>
      </c>
      <c r="E58" s="155">
        <v>12</v>
      </c>
      <c r="F58" s="98" t="s">
        <v>95</v>
      </c>
      <c r="G58" s="97">
        <v>1</v>
      </c>
      <c r="H58" s="105">
        <v>40878</v>
      </c>
      <c r="I58" s="99">
        <v>40907</v>
      </c>
      <c r="J58" s="99" t="s">
        <v>96</v>
      </c>
      <c r="K58" s="90">
        <f>(I58-H58)/30</f>
        <v>0.96666666666666667</v>
      </c>
      <c r="L58" s="99"/>
      <c r="M58" s="155"/>
      <c r="N58" s="90"/>
      <c r="O58" s="27">
        <v>177660000</v>
      </c>
      <c r="P58" s="27"/>
      <c r="Q58" s="116" t="s">
        <v>2462</v>
      </c>
      <c r="R58" s="100"/>
      <c r="S58" s="100"/>
      <c r="T58" s="100"/>
      <c r="U58" s="100"/>
      <c r="V58" s="100"/>
      <c r="W58" s="100"/>
      <c r="X58" s="100"/>
      <c r="Y58" s="100"/>
      <c r="Z58" s="100"/>
    </row>
    <row r="59" spans="1:26" s="101" customFormat="1" ht="45" x14ac:dyDescent="0.25">
      <c r="A59" s="47"/>
      <c r="B59" s="102" t="s">
        <v>2463</v>
      </c>
      <c r="C59" s="103" t="s">
        <v>2463</v>
      </c>
      <c r="D59" s="102" t="s">
        <v>2494</v>
      </c>
      <c r="E59" s="155">
        <v>40</v>
      </c>
      <c r="F59" s="98" t="s">
        <v>95</v>
      </c>
      <c r="G59" s="97">
        <v>1</v>
      </c>
      <c r="H59" s="105">
        <v>40603</v>
      </c>
      <c r="I59" s="99">
        <v>41264</v>
      </c>
      <c r="J59" s="99" t="s">
        <v>96</v>
      </c>
      <c r="K59" s="90"/>
      <c r="L59" s="90">
        <f>(I59-H59)/30</f>
        <v>22.033333333333335</v>
      </c>
      <c r="M59" s="155">
        <v>39</v>
      </c>
      <c r="N59" s="90"/>
      <c r="O59" s="27">
        <v>1899000000</v>
      </c>
      <c r="P59" s="27"/>
      <c r="Q59" s="116" t="s">
        <v>2495</v>
      </c>
      <c r="R59" s="100"/>
      <c r="S59" s="100"/>
      <c r="T59" s="100"/>
      <c r="U59" s="100"/>
      <c r="V59" s="100"/>
      <c r="W59" s="100"/>
      <c r="X59" s="100"/>
      <c r="Y59" s="100"/>
      <c r="Z59" s="100"/>
    </row>
    <row r="60" spans="1:26" s="101" customFormat="1" ht="45" x14ac:dyDescent="0.25">
      <c r="A60" s="47"/>
      <c r="B60" s="102" t="s">
        <v>2463</v>
      </c>
      <c r="C60" s="103" t="s">
        <v>2463</v>
      </c>
      <c r="D60" s="102" t="s">
        <v>2494</v>
      </c>
      <c r="E60" s="155">
        <v>31</v>
      </c>
      <c r="F60" s="98" t="s">
        <v>95</v>
      </c>
      <c r="G60" s="97">
        <v>1</v>
      </c>
      <c r="H60" s="105">
        <v>40603</v>
      </c>
      <c r="I60" s="99">
        <v>40877</v>
      </c>
      <c r="J60" s="99" t="s">
        <v>96</v>
      </c>
      <c r="K60" s="90"/>
      <c r="L60" s="90">
        <f>(I60-H60)/30</f>
        <v>9.1333333333333329</v>
      </c>
      <c r="M60" s="155"/>
      <c r="N60" s="90"/>
      <c r="O60" s="27">
        <v>200000000</v>
      </c>
      <c r="P60" s="27"/>
      <c r="Q60" s="116" t="s">
        <v>2495</v>
      </c>
      <c r="R60" s="100"/>
      <c r="S60" s="100"/>
      <c r="T60" s="100"/>
      <c r="U60" s="100"/>
      <c r="V60" s="100"/>
      <c r="W60" s="100"/>
      <c r="X60" s="100"/>
      <c r="Y60" s="100"/>
      <c r="Z60" s="100"/>
    </row>
    <row r="61" spans="1:26" s="101" customFormat="1" ht="45" x14ac:dyDescent="0.25">
      <c r="A61" s="47"/>
      <c r="B61" s="102" t="s">
        <v>2463</v>
      </c>
      <c r="C61" s="103" t="s">
        <v>2463</v>
      </c>
      <c r="D61" s="102" t="s">
        <v>2494</v>
      </c>
      <c r="E61" s="155">
        <v>1</v>
      </c>
      <c r="F61" s="98" t="s">
        <v>95</v>
      </c>
      <c r="G61" s="97">
        <v>1</v>
      </c>
      <c r="H61" s="105">
        <v>41334</v>
      </c>
      <c r="I61" s="99">
        <v>41638</v>
      </c>
      <c r="J61" s="99" t="s">
        <v>96</v>
      </c>
      <c r="K61" s="90">
        <f>(I61-H61)/30</f>
        <v>10.133333333333333</v>
      </c>
      <c r="L61" s="99"/>
      <c r="M61" s="155">
        <v>471</v>
      </c>
      <c r="N61" s="90"/>
      <c r="O61" s="27">
        <v>310000000</v>
      </c>
      <c r="P61" s="27"/>
      <c r="Q61" s="116" t="s">
        <v>2462</v>
      </c>
      <c r="R61" s="100"/>
      <c r="S61" s="100"/>
      <c r="T61" s="100"/>
      <c r="U61" s="100"/>
      <c r="V61" s="100"/>
      <c r="W61" s="100"/>
      <c r="X61" s="100"/>
      <c r="Y61" s="100"/>
      <c r="Z61" s="100"/>
    </row>
    <row r="62" spans="1:26" s="101" customFormat="1" ht="45" x14ac:dyDescent="0.25">
      <c r="A62" s="47"/>
      <c r="B62" s="102" t="s">
        <v>2463</v>
      </c>
      <c r="C62" s="103" t="s">
        <v>2463</v>
      </c>
      <c r="D62" s="102" t="s">
        <v>2494</v>
      </c>
      <c r="E62" s="155">
        <v>1</v>
      </c>
      <c r="F62" s="98" t="s">
        <v>95</v>
      </c>
      <c r="G62" s="97">
        <v>1</v>
      </c>
      <c r="H62" s="105">
        <v>41659</v>
      </c>
      <c r="I62" s="99">
        <v>41902</v>
      </c>
      <c r="J62" s="99" t="s">
        <v>96</v>
      </c>
      <c r="K62" s="90">
        <f>(I62-H62)/30</f>
        <v>8.1</v>
      </c>
      <c r="L62" s="99"/>
      <c r="M62" s="155">
        <v>471</v>
      </c>
      <c r="N62" s="90"/>
      <c r="O62" s="27">
        <v>360000000</v>
      </c>
      <c r="P62" s="27"/>
      <c r="Q62" s="116" t="s">
        <v>2462</v>
      </c>
      <c r="R62" s="100"/>
      <c r="S62" s="100"/>
      <c r="T62" s="100"/>
      <c r="U62" s="100"/>
      <c r="V62" s="100"/>
      <c r="W62" s="100"/>
      <c r="X62" s="100"/>
      <c r="Y62" s="100"/>
      <c r="Z62" s="100"/>
    </row>
    <row r="63" spans="1:26" s="101" customFormat="1" x14ac:dyDescent="0.25">
      <c r="A63" s="47"/>
      <c r="B63" s="102"/>
      <c r="C63" s="103"/>
      <c r="D63" s="102"/>
      <c r="E63" s="155"/>
      <c r="F63" s="98"/>
      <c r="G63" s="97"/>
      <c r="H63" s="105"/>
      <c r="I63" s="99"/>
      <c r="J63" s="99"/>
      <c r="K63" s="90"/>
      <c r="L63" s="99"/>
      <c r="M63" s="155"/>
      <c r="N63" s="90"/>
      <c r="O63" s="27"/>
      <c r="P63" s="27"/>
      <c r="Q63" s="116"/>
      <c r="R63" s="100"/>
      <c r="S63" s="100"/>
      <c r="T63" s="100"/>
      <c r="U63" s="100"/>
      <c r="V63" s="100"/>
      <c r="W63" s="100"/>
      <c r="X63" s="100"/>
      <c r="Y63" s="100"/>
      <c r="Z63" s="100"/>
    </row>
    <row r="64" spans="1:26" s="101" customFormat="1" x14ac:dyDescent="0.25">
      <c r="A64" s="47"/>
      <c r="B64" s="102"/>
      <c r="C64" s="103"/>
      <c r="D64" s="102"/>
      <c r="E64" s="155"/>
      <c r="F64" s="98"/>
      <c r="G64" s="97"/>
      <c r="H64" s="105"/>
      <c r="I64" s="99"/>
      <c r="J64" s="99"/>
      <c r="K64" s="90"/>
      <c r="L64" s="99"/>
      <c r="M64" s="155"/>
      <c r="N64" s="90"/>
      <c r="O64" s="27"/>
      <c r="P64" s="27"/>
      <c r="Q64" s="116"/>
      <c r="R64" s="100"/>
      <c r="S64" s="100"/>
      <c r="T64" s="100"/>
      <c r="U64" s="100"/>
      <c r="V64" s="100"/>
      <c r="W64" s="100"/>
      <c r="X64" s="100"/>
      <c r="Y64" s="100"/>
      <c r="Z64" s="100"/>
    </row>
    <row r="65" spans="1:17" s="101" customFormat="1" x14ac:dyDescent="0.25">
      <c r="A65" s="47"/>
      <c r="B65" s="50" t="s">
        <v>16</v>
      </c>
      <c r="C65" s="103"/>
      <c r="D65" s="102"/>
      <c r="E65" s="155"/>
      <c r="F65" s="98"/>
      <c r="G65" s="97"/>
      <c r="H65" s="98"/>
      <c r="I65" s="99"/>
      <c r="J65" s="99"/>
      <c r="K65" s="90">
        <f>SUM(K49:K62)</f>
        <v>42.699999999999996</v>
      </c>
      <c r="L65" s="104">
        <f>SUM(L49:L60)</f>
        <v>63.133333333333333</v>
      </c>
      <c r="M65" s="405">
        <f>SUM(M49:M62)</f>
        <v>1620</v>
      </c>
      <c r="N65" s="104">
        <f>SUM(N49:N60)</f>
        <v>0</v>
      </c>
      <c r="O65" s="27"/>
      <c r="P65" s="27"/>
      <c r="Q65" s="117"/>
    </row>
    <row r="66" spans="1:17" s="30" customFormat="1" x14ac:dyDescent="0.25">
      <c r="E66" s="31"/>
    </row>
    <row r="67" spans="1:17" s="30" customFormat="1" x14ac:dyDescent="0.25">
      <c r="B67" s="434" t="s">
        <v>28</v>
      </c>
      <c r="C67" s="434" t="s">
        <v>27</v>
      </c>
      <c r="D67" s="436" t="s">
        <v>34</v>
      </c>
      <c r="E67" s="436"/>
    </row>
    <row r="68" spans="1:17" s="30" customFormat="1" x14ac:dyDescent="0.25">
      <c r="B68" s="435"/>
      <c r="C68" s="435"/>
      <c r="D68" s="426" t="s">
        <v>23</v>
      </c>
      <c r="E68" s="62" t="s">
        <v>24</v>
      </c>
    </row>
    <row r="69" spans="1:17" s="30" customFormat="1" ht="30.6" customHeight="1" x14ac:dyDescent="0.25">
      <c r="B69" s="59" t="s">
        <v>21</v>
      </c>
      <c r="C69" s="60"/>
      <c r="D69" s="430"/>
      <c r="E69" s="430"/>
      <c r="F69" s="32"/>
      <c r="G69" s="32"/>
      <c r="H69" s="32"/>
      <c r="I69" s="32"/>
      <c r="J69" s="32"/>
      <c r="K69" s="32"/>
      <c r="L69" s="32"/>
      <c r="M69" s="32"/>
    </row>
    <row r="70" spans="1:17" s="30" customFormat="1" ht="30" customHeight="1" x14ac:dyDescent="0.25">
      <c r="B70" s="59" t="s">
        <v>25</v>
      </c>
      <c r="C70" s="60"/>
      <c r="D70" s="58"/>
      <c r="E70" s="58"/>
    </row>
    <row r="71" spans="1:17" s="30" customFormat="1" x14ac:dyDescent="0.25">
      <c r="B71" s="33"/>
      <c r="C71" s="455"/>
      <c r="D71" s="455"/>
      <c r="E71" s="455"/>
      <c r="F71" s="455"/>
      <c r="G71" s="455"/>
      <c r="H71" s="455"/>
      <c r="I71" s="455"/>
      <c r="J71" s="455"/>
      <c r="K71" s="455"/>
      <c r="L71" s="455"/>
      <c r="M71" s="455"/>
      <c r="N71" s="455"/>
    </row>
    <row r="72" spans="1:17" s="30" customFormat="1" ht="28.15" customHeight="1" thickBot="1" x14ac:dyDescent="0.3"/>
    <row r="73" spans="1:17" s="30" customFormat="1" ht="27" thickBot="1" x14ac:dyDescent="0.3">
      <c r="B73" s="552" t="s">
        <v>66</v>
      </c>
      <c r="C73" s="552"/>
      <c r="D73" s="552"/>
      <c r="E73" s="552"/>
      <c r="F73" s="552"/>
      <c r="G73" s="552"/>
      <c r="H73" s="552"/>
      <c r="I73" s="552"/>
      <c r="J73" s="552"/>
      <c r="K73" s="552"/>
      <c r="L73" s="552"/>
      <c r="M73" s="552"/>
      <c r="N73" s="552"/>
    </row>
    <row r="74" spans="1:17" s="30" customFormat="1" x14ac:dyDescent="0.25"/>
    <row r="75" spans="1:17" s="30" customFormat="1" x14ac:dyDescent="0.25"/>
    <row r="76" spans="1:17" s="30" customFormat="1" ht="109.5" customHeight="1" x14ac:dyDescent="0.25">
      <c r="B76" s="549" t="s">
        <v>108</v>
      </c>
      <c r="C76" s="540" t="s">
        <v>2</v>
      </c>
      <c r="D76" s="540" t="s">
        <v>68</v>
      </c>
      <c r="E76" s="540" t="s">
        <v>67</v>
      </c>
      <c r="F76" s="540" t="s">
        <v>69</v>
      </c>
      <c r="G76" s="540" t="s">
        <v>70</v>
      </c>
      <c r="H76" s="540" t="s">
        <v>71</v>
      </c>
      <c r="I76" s="540" t="s">
        <v>72</v>
      </c>
      <c r="J76" s="540" t="s">
        <v>73</v>
      </c>
      <c r="K76" s="540" t="s">
        <v>74</v>
      </c>
      <c r="L76" s="540" t="s">
        <v>75</v>
      </c>
      <c r="M76" s="551" t="s">
        <v>76</v>
      </c>
      <c r="N76" s="551" t="s">
        <v>77</v>
      </c>
      <c r="O76" s="539" t="s">
        <v>3</v>
      </c>
      <c r="P76" s="538"/>
      <c r="Q76" s="540" t="s">
        <v>18</v>
      </c>
    </row>
    <row r="77" spans="1:17" s="414" customFormat="1" ht="30" x14ac:dyDescent="0.25">
      <c r="B77" s="431" t="s">
        <v>2390</v>
      </c>
      <c r="C77" s="431" t="s">
        <v>2057</v>
      </c>
      <c r="D77" s="431" t="s">
        <v>2493</v>
      </c>
      <c r="E77" s="4">
        <v>265</v>
      </c>
      <c r="F77" s="4" t="s">
        <v>95</v>
      </c>
      <c r="G77" s="4"/>
      <c r="H77" s="4"/>
      <c r="I77" s="4"/>
      <c r="J77" s="4" t="s">
        <v>95</v>
      </c>
      <c r="K77" s="430" t="s">
        <v>95</v>
      </c>
      <c r="L77" s="430" t="s">
        <v>95</v>
      </c>
      <c r="M77" s="430" t="s">
        <v>95</v>
      </c>
      <c r="N77" s="430" t="s">
        <v>95</v>
      </c>
      <c r="O77" s="432"/>
      <c r="P77" s="433"/>
      <c r="Q77" s="430" t="s">
        <v>95</v>
      </c>
    </row>
    <row r="78" spans="1:17" s="414" customFormat="1" ht="45" x14ac:dyDescent="0.25">
      <c r="B78" s="4" t="s">
        <v>2390</v>
      </c>
      <c r="C78" s="431" t="s">
        <v>2057</v>
      </c>
      <c r="D78" s="431" t="s">
        <v>2492</v>
      </c>
      <c r="E78" s="4">
        <v>120</v>
      </c>
      <c r="F78" s="4"/>
      <c r="G78" s="4"/>
      <c r="H78" s="4"/>
      <c r="I78" s="4"/>
      <c r="J78" s="4" t="s">
        <v>95</v>
      </c>
      <c r="K78" s="430" t="s">
        <v>95</v>
      </c>
      <c r="L78" s="430" t="s">
        <v>95</v>
      </c>
      <c r="M78" s="430" t="s">
        <v>95</v>
      </c>
      <c r="N78" s="430" t="s">
        <v>95</v>
      </c>
      <c r="O78" s="494"/>
      <c r="P78" s="495"/>
      <c r="Q78" s="431" t="s">
        <v>2490</v>
      </c>
    </row>
    <row r="79" spans="1:17" s="30" customFormat="1" ht="30" x14ac:dyDescent="0.25">
      <c r="B79" s="4" t="s">
        <v>2390</v>
      </c>
      <c r="C79" s="431" t="s">
        <v>2057</v>
      </c>
      <c r="D79" s="431" t="s">
        <v>2491</v>
      </c>
      <c r="E79" s="4">
        <v>20</v>
      </c>
      <c r="F79" s="4"/>
      <c r="G79" s="4"/>
      <c r="H79" s="4"/>
      <c r="I79" s="85"/>
      <c r="J79" s="4" t="s">
        <v>95</v>
      </c>
      <c r="K79" s="430" t="s">
        <v>95</v>
      </c>
      <c r="L79" s="430" t="s">
        <v>95</v>
      </c>
      <c r="M79" s="430" t="s">
        <v>95</v>
      </c>
      <c r="N79" s="430" t="s">
        <v>95</v>
      </c>
      <c r="O79" s="494"/>
      <c r="P79" s="495"/>
      <c r="Q79" s="431" t="s">
        <v>2490</v>
      </c>
    </row>
    <row r="80" spans="1:17" s="30" customFormat="1" x14ac:dyDescent="0.25">
      <c r="B80" s="85"/>
      <c r="C80" s="431"/>
      <c r="D80" s="5"/>
      <c r="E80" s="5"/>
      <c r="F80" s="4"/>
      <c r="G80" s="4"/>
      <c r="H80" s="4"/>
      <c r="I80" s="85"/>
      <c r="J80" s="85"/>
      <c r="K80" s="58"/>
      <c r="L80" s="58"/>
      <c r="M80" s="58"/>
      <c r="N80" s="58"/>
      <c r="O80" s="494"/>
      <c r="P80" s="495"/>
      <c r="Q80" s="58"/>
    </row>
    <row r="81" spans="2:17" s="30" customFormat="1" x14ac:dyDescent="0.25">
      <c r="B81" s="85"/>
      <c r="C81" s="431"/>
      <c r="D81" s="5"/>
      <c r="E81" s="5"/>
      <c r="F81" s="4"/>
      <c r="G81" s="4"/>
      <c r="H81" s="4"/>
      <c r="I81" s="85"/>
      <c r="J81" s="85"/>
      <c r="K81" s="58"/>
      <c r="L81" s="58"/>
      <c r="M81" s="58"/>
      <c r="N81" s="58"/>
      <c r="O81" s="494"/>
      <c r="P81" s="495"/>
      <c r="Q81" s="58"/>
    </row>
    <row r="82" spans="2:17" s="30" customFormat="1" x14ac:dyDescent="0.25">
      <c r="B82" s="85"/>
      <c r="C82" s="431"/>
      <c r="D82" s="5"/>
      <c r="E82" s="5"/>
      <c r="F82" s="4"/>
      <c r="G82" s="4"/>
      <c r="H82" s="4"/>
      <c r="I82" s="85"/>
      <c r="J82" s="85"/>
      <c r="K82" s="58"/>
      <c r="L82" s="58"/>
      <c r="M82" s="58"/>
      <c r="N82" s="58"/>
      <c r="O82" s="494"/>
      <c r="P82" s="495"/>
      <c r="Q82" s="58"/>
    </row>
    <row r="83" spans="2:17" s="30" customFormat="1" x14ac:dyDescent="0.25">
      <c r="B83" s="58"/>
      <c r="C83" s="431"/>
      <c r="D83" s="58"/>
      <c r="E83" s="58"/>
      <c r="F83" s="58"/>
      <c r="G83" s="58"/>
      <c r="H83" s="58"/>
      <c r="I83" s="58"/>
      <c r="J83" s="58"/>
      <c r="K83" s="58"/>
      <c r="L83" s="58"/>
      <c r="M83" s="58"/>
      <c r="N83" s="58"/>
      <c r="O83" s="494"/>
      <c r="P83" s="495"/>
      <c r="Q83" s="58"/>
    </row>
    <row r="84" spans="2:17" s="30" customFormat="1" x14ac:dyDescent="0.25">
      <c r="B84" s="30" t="s">
        <v>1</v>
      </c>
    </row>
    <row r="85" spans="2:17" s="30" customFormat="1" x14ac:dyDescent="0.25">
      <c r="B85" s="30" t="s">
        <v>37</v>
      </c>
    </row>
    <row r="86" spans="2:17" s="30" customFormat="1" x14ac:dyDescent="0.25">
      <c r="B86" s="30" t="s">
        <v>60</v>
      </c>
    </row>
    <row r="87" spans="2:17" s="30" customFormat="1" x14ac:dyDescent="0.25"/>
    <row r="88" spans="2:17" s="30" customFormat="1" ht="15.75" thickBot="1" x14ac:dyDescent="0.3"/>
    <row r="89" spans="2:17" s="30" customFormat="1" ht="27" thickBot="1" x14ac:dyDescent="0.3">
      <c r="B89" s="535" t="s">
        <v>38</v>
      </c>
      <c r="C89" s="534"/>
      <c r="D89" s="534"/>
      <c r="E89" s="534"/>
      <c r="F89" s="534"/>
      <c r="G89" s="534"/>
      <c r="H89" s="534"/>
      <c r="I89" s="534"/>
      <c r="J89" s="534"/>
      <c r="K89" s="534"/>
      <c r="L89" s="534"/>
      <c r="M89" s="534"/>
      <c r="N89" s="533"/>
    </row>
    <row r="90" spans="2:17" s="30" customFormat="1" x14ac:dyDescent="0.25"/>
    <row r="91" spans="2:17" s="30" customFormat="1" x14ac:dyDescent="0.25"/>
    <row r="92" spans="2:17" s="30" customFormat="1" x14ac:dyDescent="0.25"/>
    <row r="93" spans="2:17" s="30" customFormat="1" x14ac:dyDescent="0.25"/>
    <row r="94" spans="2:17" s="30" customFormat="1" ht="76.5" customHeight="1" x14ac:dyDescent="0.25">
      <c r="B94" s="549" t="s">
        <v>0</v>
      </c>
      <c r="C94" s="549" t="s">
        <v>39</v>
      </c>
      <c r="D94" s="549" t="s">
        <v>40</v>
      </c>
      <c r="E94" s="549" t="s">
        <v>78</v>
      </c>
      <c r="F94" s="549" t="s">
        <v>80</v>
      </c>
      <c r="G94" s="549" t="s">
        <v>81</v>
      </c>
      <c r="H94" s="549" t="s">
        <v>82</v>
      </c>
      <c r="I94" s="549" t="s">
        <v>79</v>
      </c>
      <c r="J94" s="539" t="s">
        <v>83</v>
      </c>
      <c r="K94" s="550"/>
      <c r="L94" s="538"/>
      <c r="M94" s="549" t="s">
        <v>84</v>
      </c>
      <c r="N94" s="549" t="s">
        <v>41</v>
      </c>
      <c r="O94" s="549" t="s">
        <v>42</v>
      </c>
      <c r="P94" s="539" t="s">
        <v>3</v>
      </c>
      <c r="Q94" s="538"/>
    </row>
    <row r="95" spans="2:17" s="414" customFormat="1" ht="60.75" customHeight="1" x14ac:dyDescent="0.25">
      <c r="B95" s="144"/>
      <c r="C95" s="144"/>
      <c r="D95" s="4"/>
      <c r="E95" s="4"/>
      <c r="F95" s="4"/>
      <c r="G95" s="4"/>
      <c r="H95" s="4"/>
      <c r="I95" s="4"/>
      <c r="J95" s="4" t="s">
        <v>482</v>
      </c>
      <c r="K95" s="144" t="s">
        <v>527</v>
      </c>
      <c r="L95" s="4" t="s">
        <v>528</v>
      </c>
      <c r="M95" s="430"/>
      <c r="N95" s="430"/>
      <c r="O95" s="430"/>
      <c r="P95" s="496"/>
      <c r="Q95" s="496"/>
    </row>
    <row r="96" spans="2:17" s="414" customFormat="1" ht="60.75" customHeight="1" x14ac:dyDescent="0.25">
      <c r="B96" s="144" t="s">
        <v>160</v>
      </c>
      <c r="C96" s="144" t="s">
        <v>95</v>
      </c>
      <c r="D96" s="4" t="s">
        <v>2489</v>
      </c>
      <c r="E96" s="4" t="s">
        <v>2488</v>
      </c>
      <c r="F96" s="4" t="s">
        <v>516</v>
      </c>
      <c r="G96" s="144" t="s">
        <v>2487</v>
      </c>
      <c r="H96" s="547">
        <v>40893</v>
      </c>
      <c r="I96" s="4"/>
      <c r="J96" s="144" t="s">
        <v>2486</v>
      </c>
      <c r="K96" s="144" t="s">
        <v>2485</v>
      </c>
      <c r="L96" s="144" t="s">
        <v>975</v>
      </c>
      <c r="M96" s="430" t="s">
        <v>95</v>
      </c>
      <c r="N96" s="430" t="s">
        <v>95</v>
      </c>
      <c r="O96" s="430" t="s">
        <v>95</v>
      </c>
      <c r="P96" s="494"/>
      <c r="Q96" s="495"/>
    </row>
    <row r="97" spans="2:17" s="414" customFormat="1" ht="60.75" customHeight="1" x14ac:dyDescent="0.25">
      <c r="B97" s="144" t="s">
        <v>160</v>
      </c>
      <c r="C97" s="144" t="s">
        <v>95</v>
      </c>
      <c r="D97" s="144" t="s">
        <v>2484</v>
      </c>
      <c r="E97" s="4" t="s">
        <v>2483</v>
      </c>
      <c r="F97" s="4" t="s">
        <v>192</v>
      </c>
      <c r="G97" s="144" t="s">
        <v>313</v>
      </c>
      <c r="H97" s="547">
        <v>35636</v>
      </c>
      <c r="I97" s="4"/>
      <c r="J97" s="144" t="s">
        <v>2481</v>
      </c>
      <c r="K97" s="144" t="s">
        <v>2482</v>
      </c>
      <c r="L97" s="144" t="s">
        <v>2479</v>
      </c>
      <c r="M97" s="430" t="s">
        <v>95</v>
      </c>
      <c r="N97" s="430" t="s">
        <v>95</v>
      </c>
      <c r="O97" s="430" t="s">
        <v>95</v>
      </c>
      <c r="P97" s="494"/>
      <c r="Q97" s="495"/>
    </row>
    <row r="98" spans="2:17" s="414" customFormat="1" ht="60.75" customHeight="1" x14ac:dyDescent="0.25">
      <c r="B98" s="144"/>
      <c r="C98" s="144"/>
      <c r="D98" s="144"/>
      <c r="E98" s="4"/>
      <c r="F98" s="4"/>
      <c r="G98" s="144"/>
      <c r="H98" s="547"/>
      <c r="I98" s="4"/>
      <c r="J98" s="144" t="s">
        <v>2481</v>
      </c>
      <c r="K98" s="144" t="s">
        <v>2480</v>
      </c>
      <c r="L98" s="144" t="s">
        <v>2479</v>
      </c>
      <c r="M98" s="430" t="s">
        <v>95</v>
      </c>
      <c r="N98" s="430" t="s">
        <v>95</v>
      </c>
      <c r="O98" s="430" t="s">
        <v>95</v>
      </c>
      <c r="P98" s="548"/>
      <c r="Q98" s="429"/>
    </row>
    <row r="99" spans="2:17" s="414" customFormat="1" ht="60.75" customHeight="1" x14ac:dyDescent="0.25">
      <c r="B99" s="144" t="s">
        <v>160</v>
      </c>
      <c r="C99" s="144" t="s">
        <v>95</v>
      </c>
      <c r="D99" s="144" t="s">
        <v>2478</v>
      </c>
      <c r="E99" s="4" t="s">
        <v>2477</v>
      </c>
      <c r="F99" s="144" t="s">
        <v>2476</v>
      </c>
      <c r="G99" s="144" t="s">
        <v>116</v>
      </c>
      <c r="H99" s="547"/>
      <c r="I99" s="4"/>
      <c r="J99" s="144" t="s">
        <v>2475</v>
      </c>
      <c r="K99" s="144" t="s">
        <v>2474</v>
      </c>
      <c r="L99" s="144" t="s">
        <v>569</v>
      </c>
      <c r="M99" s="430" t="s">
        <v>95</v>
      </c>
      <c r="N99" s="430" t="s">
        <v>95</v>
      </c>
      <c r="O99" s="430" t="s">
        <v>95</v>
      </c>
      <c r="P99" s="518" t="s">
        <v>2473</v>
      </c>
      <c r="Q99" s="519"/>
    </row>
    <row r="100" spans="2:17" s="414" customFormat="1" ht="60" x14ac:dyDescent="0.25">
      <c r="B100" s="545" t="s">
        <v>220</v>
      </c>
      <c r="C100" s="545" t="s">
        <v>95</v>
      </c>
      <c r="D100" s="545" t="s">
        <v>2472</v>
      </c>
      <c r="E100" s="428" t="s">
        <v>2471</v>
      </c>
      <c r="F100" s="428" t="s">
        <v>363</v>
      </c>
      <c r="G100" s="428" t="s">
        <v>117</v>
      </c>
      <c r="H100" s="546">
        <v>37015</v>
      </c>
      <c r="I100" s="428"/>
      <c r="J100" s="545" t="s">
        <v>2467</v>
      </c>
      <c r="K100" s="545" t="s">
        <v>2470</v>
      </c>
      <c r="L100" s="545" t="s">
        <v>2465</v>
      </c>
      <c r="M100" s="161" t="s">
        <v>95</v>
      </c>
      <c r="N100" s="161" t="s">
        <v>95</v>
      </c>
      <c r="O100" s="161" t="s">
        <v>95</v>
      </c>
      <c r="P100" s="544"/>
      <c r="Q100" s="544"/>
    </row>
    <row r="101" spans="2:17" s="58" customFormat="1" ht="75" x14ac:dyDescent="0.25">
      <c r="J101" s="144" t="s">
        <v>2467</v>
      </c>
      <c r="K101" s="294" t="s">
        <v>2469</v>
      </c>
      <c r="L101" s="164" t="s">
        <v>2468</v>
      </c>
      <c r="M101" s="430" t="s">
        <v>95</v>
      </c>
      <c r="N101" s="430" t="s">
        <v>95</v>
      </c>
      <c r="O101" s="430" t="s">
        <v>95</v>
      </c>
      <c r="P101" s="496"/>
      <c r="Q101" s="496"/>
    </row>
    <row r="102" spans="2:17" s="58" customFormat="1" ht="60" x14ac:dyDescent="0.25">
      <c r="J102" s="144" t="s">
        <v>2467</v>
      </c>
      <c r="K102" s="164" t="s">
        <v>2466</v>
      </c>
      <c r="L102" s="164" t="s">
        <v>2465</v>
      </c>
      <c r="M102" s="430" t="s">
        <v>95</v>
      </c>
      <c r="N102" s="430" t="s">
        <v>95</v>
      </c>
      <c r="O102" s="430" t="s">
        <v>95</v>
      </c>
      <c r="P102" s="494"/>
      <c r="Q102" s="495"/>
    </row>
    <row r="103" spans="2:17" s="30" customFormat="1" ht="27" thickBot="1" x14ac:dyDescent="0.3">
      <c r="B103" s="543" t="s">
        <v>44</v>
      </c>
      <c r="C103" s="542"/>
      <c r="D103" s="542"/>
      <c r="E103" s="542"/>
      <c r="F103" s="542"/>
      <c r="G103" s="542"/>
      <c r="H103" s="542"/>
      <c r="I103" s="542"/>
      <c r="J103" s="542"/>
      <c r="K103" s="542"/>
      <c r="L103" s="542"/>
      <c r="M103" s="542"/>
      <c r="N103" s="541"/>
    </row>
    <row r="104" spans="2:17" s="30" customFormat="1" x14ac:dyDescent="0.25"/>
    <row r="105" spans="2:17" s="30" customFormat="1" x14ac:dyDescent="0.25"/>
    <row r="106" spans="2:17" s="30" customFormat="1" ht="46.15" customHeight="1" x14ac:dyDescent="0.25">
      <c r="B106" s="540" t="s">
        <v>33</v>
      </c>
      <c r="C106" s="540" t="s">
        <v>45</v>
      </c>
      <c r="D106" s="539" t="s">
        <v>3</v>
      </c>
      <c r="E106" s="538"/>
    </row>
    <row r="107" spans="2:17" s="30" customFormat="1" ht="46.9" customHeight="1" x14ac:dyDescent="0.25">
      <c r="B107" s="164" t="s">
        <v>85</v>
      </c>
      <c r="C107" s="430" t="s">
        <v>95</v>
      </c>
      <c r="D107" s="496"/>
      <c r="E107" s="496"/>
    </row>
    <row r="108" spans="2:17" s="30" customFormat="1" x14ac:dyDescent="0.25"/>
    <row r="109" spans="2:17" s="30" customFormat="1" x14ac:dyDescent="0.25"/>
    <row r="110" spans="2:17" s="30" customFormat="1" ht="26.25" x14ac:dyDescent="0.25">
      <c r="B110" s="537" t="s">
        <v>62</v>
      </c>
      <c r="C110" s="536"/>
      <c r="D110" s="536"/>
      <c r="E110" s="536"/>
      <c r="F110" s="536"/>
      <c r="G110" s="536"/>
      <c r="H110" s="536"/>
      <c r="I110" s="536"/>
      <c r="J110" s="536"/>
      <c r="K110" s="536"/>
      <c r="L110" s="536"/>
      <c r="M110" s="536"/>
      <c r="N110" s="536"/>
      <c r="O110" s="536"/>
      <c r="P110" s="536"/>
    </row>
    <row r="111" spans="2:17" s="30" customFormat="1" x14ac:dyDescent="0.25"/>
    <row r="112" spans="2:17" s="30" customFormat="1" ht="15.75" thickBot="1" x14ac:dyDescent="0.3"/>
    <row r="113" spans="1:26" s="30" customFormat="1" ht="27" thickBot="1" x14ac:dyDescent="0.3">
      <c r="B113" s="535" t="s">
        <v>52</v>
      </c>
      <c r="C113" s="534"/>
      <c r="D113" s="534"/>
      <c r="E113" s="534"/>
      <c r="F113" s="534"/>
      <c r="G113" s="534"/>
      <c r="H113" s="534"/>
      <c r="I113" s="534"/>
      <c r="J113" s="534"/>
      <c r="K113" s="534"/>
      <c r="L113" s="534"/>
      <c r="M113" s="534"/>
      <c r="N113" s="533"/>
    </row>
    <row r="114" spans="1:26" s="30" customFormat="1" x14ac:dyDescent="0.25"/>
    <row r="115" spans="1:26" s="30" customFormat="1" ht="15.75" thickBot="1" x14ac:dyDescent="0.3">
      <c r="M115" s="532"/>
      <c r="N115" s="532"/>
    </row>
    <row r="116" spans="1:26" s="414" customFormat="1" ht="109.5" customHeight="1" x14ac:dyDescent="0.25">
      <c r="B116" s="530" t="s">
        <v>104</v>
      </c>
      <c r="C116" s="530" t="s">
        <v>105</v>
      </c>
      <c r="D116" s="530" t="s">
        <v>106</v>
      </c>
      <c r="E116" s="530" t="s">
        <v>43</v>
      </c>
      <c r="F116" s="530" t="s">
        <v>22</v>
      </c>
      <c r="G116" s="530" t="s">
        <v>65</v>
      </c>
      <c r="H116" s="530" t="s">
        <v>17</v>
      </c>
      <c r="I116" s="530" t="s">
        <v>10</v>
      </c>
      <c r="J116" s="530" t="s">
        <v>31</v>
      </c>
      <c r="K116" s="530" t="s">
        <v>59</v>
      </c>
      <c r="L116" s="530" t="s">
        <v>20</v>
      </c>
      <c r="M116" s="531" t="s">
        <v>26</v>
      </c>
      <c r="N116" s="530" t="s">
        <v>107</v>
      </c>
      <c r="O116" s="530" t="s">
        <v>36</v>
      </c>
      <c r="P116" s="529" t="s">
        <v>11</v>
      </c>
      <c r="Q116" s="529" t="s">
        <v>19</v>
      </c>
    </row>
    <row r="117" spans="1:26" s="101" customFormat="1" ht="52.5" customHeight="1" x14ac:dyDescent="0.25">
      <c r="A117" s="47">
        <v>1</v>
      </c>
      <c r="B117" s="102" t="s">
        <v>2463</v>
      </c>
      <c r="C117" s="103" t="s">
        <v>2463</v>
      </c>
      <c r="D117" s="102" t="s">
        <v>1212</v>
      </c>
      <c r="E117" s="155">
        <v>2</v>
      </c>
      <c r="F117" s="97" t="s">
        <v>95</v>
      </c>
      <c r="G117" s="115"/>
      <c r="H117" s="105">
        <v>40344</v>
      </c>
      <c r="I117" s="99">
        <v>40529</v>
      </c>
      <c r="J117" s="99" t="s">
        <v>96</v>
      </c>
      <c r="K117" s="155">
        <f>(I117-H117)/30</f>
        <v>6.166666666666667</v>
      </c>
      <c r="L117" s="99"/>
      <c r="M117" s="155"/>
      <c r="N117" s="90"/>
      <c r="O117" s="27"/>
      <c r="P117" s="27"/>
      <c r="Q117" s="116" t="s">
        <v>2464</v>
      </c>
      <c r="R117" s="100"/>
      <c r="S117" s="100"/>
      <c r="T117" s="100"/>
      <c r="U117" s="100"/>
      <c r="V117" s="100"/>
      <c r="W117" s="100"/>
      <c r="X117" s="100"/>
      <c r="Y117" s="100"/>
      <c r="Z117" s="100"/>
    </row>
    <row r="118" spans="1:26" s="101" customFormat="1" ht="45" x14ac:dyDescent="0.25">
      <c r="A118" s="47"/>
      <c r="B118" s="102" t="s">
        <v>2463</v>
      </c>
      <c r="C118" s="103" t="s">
        <v>2463</v>
      </c>
      <c r="D118" s="102" t="s">
        <v>1260</v>
      </c>
      <c r="E118" s="155">
        <v>8</v>
      </c>
      <c r="F118" s="98" t="s">
        <v>95</v>
      </c>
      <c r="G118" s="97"/>
      <c r="H118" s="105">
        <v>40339</v>
      </c>
      <c r="I118" s="99">
        <v>40523</v>
      </c>
      <c r="J118" s="99" t="s">
        <v>96</v>
      </c>
      <c r="K118" s="155">
        <f>(I118-H118)/30</f>
        <v>6.1333333333333337</v>
      </c>
      <c r="L118" s="99"/>
      <c r="M118" s="155"/>
      <c r="N118" s="90"/>
      <c r="O118" s="27"/>
      <c r="P118" s="27"/>
      <c r="Q118" s="116" t="s">
        <v>2462</v>
      </c>
      <c r="R118" s="100"/>
      <c r="S118" s="100"/>
      <c r="T118" s="100"/>
      <c r="U118" s="100"/>
      <c r="V118" s="100"/>
      <c r="W118" s="100"/>
      <c r="X118" s="100"/>
      <c r="Y118" s="100"/>
      <c r="Z118" s="100"/>
    </row>
    <row r="119" spans="1:26" s="101" customFormat="1" ht="45" x14ac:dyDescent="0.25">
      <c r="A119" s="47"/>
      <c r="B119" s="102" t="s">
        <v>2463</v>
      </c>
      <c r="C119" s="103" t="s">
        <v>2463</v>
      </c>
      <c r="D119" s="102" t="s">
        <v>1260</v>
      </c>
      <c r="E119" s="155">
        <v>9</v>
      </c>
      <c r="F119" s="98" t="s">
        <v>95</v>
      </c>
      <c r="G119" s="97"/>
      <c r="H119" s="105">
        <v>40651</v>
      </c>
      <c r="I119" s="99">
        <v>40886</v>
      </c>
      <c r="J119" s="99" t="s">
        <v>96</v>
      </c>
      <c r="K119" s="155">
        <f>(I119-H119)/30</f>
        <v>7.833333333333333</v>
      </c>
      <c r="L119" s="99"/>
      <c r="M119" s="155"/>
      <c r="N119" s="90"/>
      <c r="O119" s="27"/>
      <c r="P119" s="27"/>
      <c r="Q119" s="116" t="s">
        <v>2462</v>
      </c>
      <c r="R119" s="100"/>
      <c r="S119" s="100"/>
      <c r="T119" s="100"/>
      <c r="U119" s="100"/>
      <c r="V119" s="100"/>
      <c r="W119" s="100"/>
      <c r="X119" s="100"/>
      <c r="Y119" s="100"/>
      <c r="Z119" s="100"/>
    </row>
    <row r="120" spans="1:26" s="101" customFormat="1" x14ac:dyDescent="0.25">
      <c r="A120" s="47"/>
      <c r="B120" s="102"/>
      <c r="C120" s="103"/>
      <c r="D120" s="102"/>
      <c r="E120" s="155"/>
      <c r="F120" s="98"/>
      <c r="G120" s="98"/>
      <c r="H120" s="105"/>
      <c r="I120" s="99"/>
      <c r="J120" s="99"/>
      <c r="K120" s="155">
        <f>(I120-H120)/30</f>
        <v>0</v>
      </c>
      <c r="L120" s="99"/>
      <c r="M120" s="155"/>
      <c r="N120" s="90"/>
      <c r="O120" s="27"/>
      <c r="P120" s="27"/>
      <c r="Q120" s="116"/>
      <c r="R120" s="100"/>
      <c r="S120" s="100"/>
      <c r="T120" s="100"/>
      <c r="U120" s="100"/>
      <c r="V120" s="100"/>
      <c r="W120" s="100"/>
      <c r="X120" s="100"/>
      <c r="Y120" s="100"/>
      <c r="Z120" s="100"/>
    </row>
    <row r="121" spans="1:26" s="101" customFormat="1" x14ac:dyDescent="0.25">
      <c r="A121" s="47">
        <f>+A120+1</f>
        <v>1</v>
      </c>
      <c r="B121" s="102"/>
      <c r="C121" s="103"/>
      <c r="D121" s="102"/>
      <c r="E121" s="155"/>
      <c r="F121" s="98"/>
      <c r="G121" s="98"/>
      <c r="H121" s="98"/>
      <c r="I121" s="99"/>
      <c r="J121" s="99"/>
      <c r="K121" s="155">
        <f>(I121-H121)/30</f>
        <v>0</v>
      </c>
      <c r="L121" s="99"/>
      <c r="M121" s="155"/>
      <c r="N121" s="90"/>
      <c r="O121" s="27"/>
      <c r="P121" s="27"/>
      <c r="Q121" s="116"/>
      <c r="R121" s="100"/>
      <c r="S121" s="100"/>
      <c r="T121" s="100"/>
      <c r="U121" s="100"/>
      <c r="V121" s="100"/>
      <c r="W121" s="100"/>
      <c r="X121" s="100"/>
      <c r="Y121" s="100"/>
      <c r="Z121" s="100"/>
    </row>
    <row r="122" spans="1:26" s="101" customFormat="1" x14ac:dyDescent="0.25">
      <c r="A122" s="47">
        <f>+A121+1</f>
        <v>2</v>
      </c>
      <c r="B122" s="102"/>
      <c r="C122" s="103"/>
      <c r="D122" s="102"/>
      <c r="E122" s="155"/>
      <c r="F122" s="98"/>
      <c r="G122" s="98"/>
      <c r="H122" s="98"/>
      <c r="I122" s="99"/>
      <c r="J122" s="99"/>
      <c r="K122" s="155">
        <f>(I122-H122)/30</f>
        <v>0</v>
      </c>
      <c r="L122" s="99"/>
      <c r="M122" s="155"/>
      <c r="N122" s="90"/>
      <c r="O122" s="27"/>
      <c r="P122" s="27"/>
      <c r="Q122" s="116"/>
      <c r="R122" s="100"/>
      <c r="S122" s="100"/>
      <c r="T122" s="100"/>
      <c r="U122" s="100"/>
      <c r="V122" s="100"/>
      <c r="W122" s="100"/>
      <c r="X122" s="100"/>
      <c r="Y122" s="100"/>
      <c r="Z122" s="100"/>
    </row>
    <row r="123" spans="1:26" s="101" customFormat="1" x14ac:dyDescent="0.25">
      <c r="A123" s="47">
        <f>+A122+1</f>
        <v>3</v>
      </c>
      <c r="B123" s="102"/>
      <c r="C123" s="103"/>
      <c r="D123" s="102"/>
      <c r="E123" s="155"/>
      <c r="F123" s="98"/>
      <c r="G123" s="98"/>
      <c r="H123" s="98"/>
      <c r="I123" s="99"/>
      <c r="J123" s="99"/>
      <c r="K123" s="155">
        <f>(I123-H123)/30</f>
        <v>0</v>
      </c>
      <c r="L123" s="99"/>
      <c r="M123" s="155"/>
      <c r="N123" s="90"/>
      <c r="O123" s="27"/>
      <c r="P123" s="27"/>
      <c r="Q123" s="116"/>
      <c r="R123" s="100"/>
      <c r="S123" s="100"/>
      <c r="T123" s="100"/>
      <c r="U123" s="100"/>
      <c r="V123" s="100"/>
      <c r="W123" s="100"/>
      <c r="X123" s="100"/>
      <c r="Y123" s="100"/>
      <c r="Z123" s="100"/>
    </row>
    <row r="124" spans="1:26" s="101" customFormat="1" x14ac:dyDescent="0.25">
      <c r="A124" s="47">
        <f>+A123+1</f>
        <v>4</v>
      </c>
      <c r="B124" s="102"/>
      <c r="C124" s="103"/>
      <c r="D124" s="102"/>
      <c r="E124" s="155"/>
      <c r="F124" s="98"/>
      <c r="G124" s="98"/>
      <c r="H124" s="98"/>
      <c r="I124" s="99"/>
      <c r="J124" s="99"/>
      <c r="K124" s="155">
        <f>(I124-H124)/30</f>
        <v>0</v>
      </c>
      <c r="L124" s="99"/>
      <c r="M124" s="155"/>
      <c r="N124" s="90"/>
      <c r="O124" s="27"/>
      <c r="P124" s="27"/>
      <c r="Q124" s="116"/>
      <c r="R124" s="100"/>
      <c r="S124" s="100"/>
      <c r="T124" s="100"/>
      <c r="U124" s="100"/>
      <c r="V124" s="100"/>
      <c r="W124" s="100"/>
      <c r="X124" s="100"/>
      <c r="Y124" s="100"/>
      <c r="Z124" s="100"/>
    </row>
    <row r="125" spans="1:26" s="101" customFormat="1" x14ac:dyDescent="0.25">
      <c r="A125" s="47"/>
      <c r="B125" s="50" t="s">
        <v>16</v>
      </c>
      <c r="C125" s="103"/>
      <c r="D125" s="102"/>
      <c r="E125" s="155"/>
      <c r="F125" s="98"/>
      <c r="G125" s="98"/>
      <c r="H125" s="98"/>
      <c r="I125" s="99"/>
      <c r="J125" s="99"/>
      <c r="K125" s="114">
        <f>SUM(K117:K124)</f>
        <v>20.133333333333333</v>
      </c>
      <c r="L125" s="104">
        <f>SUM(L117:L124)</f>
        <v>0</v>
      </c>
      <c r="M125" s="405">
        <f>SUM(M117:M124)</f>
        <v>0</v>
      </c>
      <c r="N125" s="104">
        <f>SUM(N117:N124)</f>
        <v>0</v>
      </c>
      <c r="O125" s="27"/>
      <c r="P125" s="27"/>
      <c r="Q125" s="117"/>
    </row>
    <row r="126" spans="1:26" s="30" customFormat="1" x14ac:dyDescent="0.25">
      <c r="E126" s="31"/>
    </row>
    <row r="127" spans="1:26" s="30" customFormat="1" ht="18.75" x14ac:dyDescent="0.25">
      <c r="B127" s="59" t="s">
        <v>32</v>
      </c>
      <c r="C127" s="60" t="s">
        <v>2393</v>
      </c>
      <c r="H127" s="32"/>
      <c r="I127" s="32"/>
      <c r="J127" s="32"/>
      <c r="K127" s="32"/>
      <c r="L127" s="32"/>
      <c r="M127" s="32"/>
    </row>
    <row r="128" spans="1:26" s="30" customFormat="1" x14ac:dyDescent="0.25"/>
    <row r="129" spans="2:17" s="30" customFormat="1" ht="15.75" thickBot="1" x14ac:dyDescent="0.3"/>
    <row r="130" spans="2:17" s="30" customFormat="1" ht="37.15" customHeight="1" thickBot="1" x14ac:dyDescent="0.3">
      <c r="B130" s="528" t="s">
        <v>47</v>
      </c>
      <c r="C130" s="527" t="s">
        <v>48</v>
      </c>
      <c r="D130" s="528" t="s">
        <v>49</v>
      </c>
      <c r="E130" s="527" t="s">
        <v>53</v>
      </c>
    </row>
    <row r="131" spans="2:17" s="30" customFormat="1" ht="41.45" customHeight="1" x14ac:dyDescent="0.25">
      <c r="B131" s="526" t="s">
        <v>86</v>
      </c>
      <c r="C131" s="525">
        <v>20</v>
      </c>
      <c r="D131" s="525">
        <v>0</v>
      </c>
      <c r="E131" s="467">
        <f>+D131+D132+D133</f>
        <v>0</v>
      </c>
    </row>
    <row r="132" spans="2:17" x14ac:dyDescent="0.25">
      <c r="B132" s="67" t="s">
        <v>87</v>
      </c>
      <c r="C132" s="430">
        <v>30</v>
      </c>
      <c r="D132" s="422">
        <v>0</v>
      </c>
      <c r="E132" s="468"/>
    </row>
    <row r="133" spans="2:17" ht="15.75" thickBot="1" x14ac:dyDescent="0.3">
      <c r="B133" s="67" t="s">
        <v>88</v>
      </c>
      <c r="C133" s="72">
        <v>40</v>
      </c>
      <c r="D133" s="72">
        <v>0</v>
      </c>
      <c r="E133" s="469"/>
    </row>
    <row r="135" spans="2:17" ht="15.75" thickBot="1" x14ac:dyDescent="0.3"/>
    <row r="136" spans="2:17" ht="27" thickBot="1" x14ac:dyDescent="0.3">
      <c r="B136" s="449" t="s">
        <v>50</v>
      </c>
      <c r="C136" s="450"/>
      <c r="D136" s="450"/>
      <c r="E136" s="450"/>
      <c r="F136" s="450"/>
      <c r="G136" s="450"/>
      <c r="H136" s="450"/>
      <c r="I136" s="450"/>
      <c r="J136" s="450"/>
      <c r="K136" s="450"/>
      <c r="L136" s="450"/>
      <c r="M136" s="450"/>
      <c r="N136" s="451"/>
    </row>
    <row r="138" spans="2:17" ht="76.5" customHeight="1" x14ac:dyDescent="0.25">
      <c r="B138" s="108" t="s">
        <v>0</v>
      </c>
      <c r="C138" s="108" t="s">
        <v>39</v>
      </c>
      <c r="D138" s="108" t="s">
        <v>40</v>
      </c>
      <c r="E138" s="108" t="s">
        <v>78</v>
      </c>
      <c r="F138" s="108" t="s">
        <v>80</v>
      </c>
      <c r="G138" s="108" t="s">
        <v>81</v>
      </c>
      <c r="H138" s="108" t="s">
        <v>82</v>
      </c>
      <c r="I138" s="108" t="s">
        <v>79</v>
      </c>
      <c r="J138" s="452" t="s">
        <v>83</v>
      </c>
      <c r="K138" s="453"/>
      <c r="L138" s="454"/>
      <c r="M138" s="108" t="s">
        <v>84</v>
      </c>
      <c r="N138" s="108" t="s">
        <v>41</v>
      </c>
      <c r="O138" s="108" t="s">
        <v>42</v>
      </c>
      <c r="P138" s="452" t="s">
        <v>3</v>
      </c>
      <c r="Q138" s="454"/>
    </row>
    <row r="139" spans="2:17" s="403" customFormat="1" ht="60.75" customHeight="1" x14ac:dyDescent="0.25">
      <c r="B139" s="419" t="s">
        <v>510</v>
      </c>
      <c r="C139" s="419" t="s">
        <v>95</v>
      </c>
      <c r="D139" s="419" t="s">
        <v>2461</v>
      </c>
      <c r="E139" s="419">
        <v>1047228987</v>
      </c>
      <c r="F139" s="419" t="s">
        <v>192</v>
      </c>
      <c r="G139" s="419" t="s">
        <v>1195</v>
      </c>
      <c r="H139" s="401">
        <v>41396</v>
      </c>
      <c r="I139" s="431"/>
      <c r="J139" s="419" t="s">
        <v>482</v>
      </c>
      <c r="K139" s="431" t="s">
        <v>527</v>
      </c>
      <c r="L139" s="431" t="s">
        <v>528</v>
      </c>
      <c r="M139" s="419" t="s">
        <v>95</v>
      </c>
      <c r="N139" s="419" t="s">
        <v>96</v>
      </c>
      <c r="O139" s="419" t="s">
        <v>96</v>
      </c>
      <c r="P139" s="460" t="s">
        <v>2459</v>
      </c>
      <c r="Q139" s="460"/>
    </row>
    <row r="140" spans="2:17" s="403" customFormat="1" ht="60.75" customHeight="1" x14ac:dyDescent="0.25">
      <c r="B140" s="419" t="s">
        <v>92</v>
      </c>
      <c r="C140" s="419" t="s">
        <v>95</v>
      </c>
      <c r="D140" s="419" t="s">
        <v>2460</v>
      </c>
      <c r="E140" s="419">
        <v>1143427884</v>
      </c>
      <c r="F140" s="419" t="s">
        <v>363</v>
      </c>
      <c r="G140" s="419" t="s">
        <v>1195</v>
      </c>
      <c r="H140" s="401">
        <v>41396</v>
      </c>
      <c r="I140" s="431"/>
      <c r="J140" s="419"/>
      <c r="K140" s="431"/>
      <c r="L140" s="431"/>
      <c r="M140" s="419" t="s">
        <v>95</v>
      </c>
      <c r="N140" s="419" t="s">
        <v>96</v>
      </c>
      <c r="O140" s="419" t="s">
        <v>96</v>
      </c>
      <c r="P140" s="461" t="s">
        <v>2459</v>
      </c>
      <c r="Q140" s="462"/>
    </row>
    <row r="141" spans="2:17" s="403" customFormat="1" ht="33.6" customHeight="1" x14ac:dyDescent="0.25">
      <c r="B141" s="419" t="s">
        <v>93</v>
      </c>
      <c r="C141" s="419" t="s">
        <v>95</v>
      </c>
      <c r="D141" s="419" t="s">
        <v>2458</v>
      </c>
      <c r="E141" s="419">
        <v>22738257</v>
      </c>
      <c r="F141" s="419" t="s">
        <v>561</v>
      </c>
      <c r="G141" s="419" t="s">
        <v>117</v>
      </c>
      <c r="H141" s="401">
        <v>39965</v>
      </c>
      <c r="I141" s="431"/>
      <c r="J141" s="419"/>
      <c r="K141" s="431"/>
      <c r="L141" s="431"/>
      <c r="M141" s="419" t="s">
        <v>95</v>
      </c>
      <c r="N141" s="419" t="s">
        <v>95</v>
      </c>
      <c r="O141" s="419" t="s">
        <v>95</v>
      </c>
      <c r="P141" s="460"/>
      <c r="Q141" s="460"/>
    </row>
    <row r="144" spans="2:17" ht="15.75" thickBot="1" x14ac:dyDescent="0.3"/>
    <row r="145" spans="2:7" ht="54" customHeight="1" x14ac:dyDescent="0.25">
      <c r="B145" s="112" t="s">
        <v>33</v>
      </c>
      <c r="C145" s="112" t="s">
        <v>47</v>
      </c>
      <c r="D145" s="108" t="s">
        <v>48</v>
      </c>
      <c r="E145" s="112" t="s">
        <v>49</v>
      </c>
      <c r="F145" s="77" t="s">
        <v>54</v>
      </c>
      <c r="G145" s="82"/>
    </row>
    <row r="146" spans="2:7" ht="120.75" customHeight="1" x14ac:dyDescent="0.2">
      <c r="B146" s="470" t="s">
        <v>51</v>
      </c>
      <c r="C146" s="6" t="s">
        <v>89</v>
      </c>
      <c r="D146" s="422">
        <v>25</v>
      </c>
      <c r="E146" s="422">
        <v>0</v>
      </c>
      <c r="F146" s="471">
        <v>10</v>
      </c>
      <c r="G146" s="83"/>
    </row>
    <row r="147" spans="2:7" ht="76.150000000000006" customHeight="1" x14ac:dyDescent="0.2">
      <c r="B147" s="470"/>
      <c r="C147" s="6" t="s">
        <v>90</v>
      </c>
      <c r="D147" s="419">
        <v>25</v>
      </c>
      <c r="E147" s="422">
        <v>0</v>
      </c>
      <c r="F147" s="472"/>
      <c r="G147" s="83"/>
    </row>
    <row r="148" spans="2:7" ht="69" customHeight="1" x14ac:dyDescent="0.2">
      <c r="B148" s="470"/>
      <c r="C148" s="6" t="s">
        <v>91</v>
      </c>
      <c r="D148" s="422">
        <v>10</v>
      </c>
      <c r="E148" s="422">
        <v>10</v>
      </c>
      <c r="F148" s="473"/>
      <c r="G148" s="83"/>
    </row>
    <row r="149" spans="2:7" x14ac:dyDescent="0.25">
      <c r="C149" s="92"/>
    </row>
    <row r="152" spans="2:7" x14ac:dyDescent="0.25">
      <c r="B152" s="110" t="s">
        <v>55</v>
      </c>
    </row>
    <row r="155" spans="2:7" x14ac:dyDescent="0.25">
      <c r="B155" s="113" t="s">
        <v>33</v>
      </c>
      <c r="C155" s="113" t="s">
        <v>56</v>
      </c>
      <c r="D155" s="112" t="s">
        <v>49</v>
      </c>
      <c r="E155" s="112" t="s">
        <v>16</v>
      </c>
    </row>
    <row r="156" spans="2:7" ht="28.5" x14ac:dyDescent="0.25">
      <c r="B156" s="93" t="s">
        <v>57</v>
      </c>
      <c r="C156" s="94">
        <v>40</v>
      </c>
      <c r="D156" s="422">
        <v>0</v>
      </c>
      <c r="E156" s="446">
        <v>10</v>
      </c>
    </row>
    <row r="157" spans="2:7" ht="42.75" x14ac:dyDescent="0.25">
      <c r="B157" s="93" t="s">
        <v>58</v>
      </c>
      <c r="C157" s="94">
        <v>60</v>
      </c>
      <c r="D157" s="422">
        <v>10</v>
      </c>
      <c r="E157" s="447"/>
    </row>
  </sheetData>
  <mergeCells count="48">
    <mergeCell ref="P141:Q141"/>
    <mergeCell ref="B146:B148"/>
    <mergeCell ref="F146:F148"/>
    <mergeCell ref="B113:N113"/>
    <mergeCell ref="E131:E133"/>
    <mergeCell ref="B136:N136"/>
    <mergeCell ref="J138:L138"/>
    <mergeCell ref="P138:Q138"/>
    <mergeCell ref="P96:Q96"/>
    <mergeCell ref="P97:Q97"/>
    <mergeCell ref="P101:Q101"/>
    <mergeCell ref="P102:Q102"/>
    <mergeCell ref="P94:Q94"/>
    <mergeCell ref="E156:E157"/>
    <mergeCell ref="P140:Q140"/>
    <mergeCell ref="P139:Q139"/>
    <mergeCell ref="P95:Q95"/>
    <mergeCell ref="P100:Q100"/>
    <mergeCell ref="B103:N103"/>
    <mergeCell ref="D106:E106"/>
    <mergeCell ref="D107:E107"/>
    <mergeCell ref="B110:P110"/>
    <mergeCell ref="B73:N73"/>
    <mergeCell ref="O76:P76"/>
    <mergeCell ref="O78:P78"/>
    <mergeCell ref="O79:P79"/>
    <mergeCell ref="P99:Q99"/>
    <mergeCell ref="O81:P81"/>
    <mergeCell ref="O82:P82"/>
    <mergeCell ref="O83:P83"/>
    <mergeCell ref="B89:N89"/>
    <mergeCell ref="J94:L94"/>
    <mergeCell ref="O80:P80"/>
    <mergeCell ref="C10:E10"/>
    <mergeCell ref="B14:C21"/>
    <mergeCell ref="B22:C22"/>
    <mergeCell ref="E40:E41"/>
    <mergeCell ref="M45:N45"/>
    <mergeCell ref="B67:B68"/>
    <mergeCell ref="C67:C68"/>
    <mergeCell ref="D67:E67"/>
    <mergeCell ref="C71:N71"/>
    <mergeCell ref="C9:N9"/>
    <mergeCell ref="B2:P2"/>
    <mergeCell ref="B4:P4"/>
    <mergeCell ref="C6:N6"/>
    <mergeCell ref="C7:N7"/>
    <mergeCell ref="C8:N8"/>
  </mergeCells>
  <dataValidations count="2">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32" zoomScale="90" zoomScaleNormal="90" workbookViewId="0">
      <selection activeCell="B149" sqref="B149"/>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2386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2387</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11</v>
      </c>
      <c r="E15" s="36">
        <v>417312610</v>
      </c>
      <c r="F15" s="212">
        <v>143</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417312610</v>
      </c>
      <c r="F22" s="212">
        <f>SUM(F15:F21)</f>
        <v>143</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114.4</v>
      </c>
      <c r="D24" s="42"/>
      <c r="E24" s="45">
        <f>E22</f>
        <v>417312610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t="s">
        <v>110</v>
      </c>
      <c r="D30" s="109"/>
      <c r="E30" s="92"/>
      <c r="F30" s="92"/>
      <c r="G30" s="92"/>
      <c r="H30" s="92"/>
      <c r="I30" s="95"/>
      <c r="J30" s="95"/>
      <c r="K30" s="95"/>
      <c r="L30" s="95"/>
      <c r="M30" s="95"/>
      <c r="N30" s="96"/>
    </row>
    <row r="31" spans="1:14" x14ac:dyDescent="0.25">
      <c r="A31" s="87"/>
      <c r="B31" s="109" t="s">
        <v>98</v>
      </c>
      <c r="C31" s="422" t="s">
        <v>110</v>
      </c>
      <c r="D31" s="109"/>
      <c r="E31" s="92"/>
      <c r="F31" s="92"/>
      <c r="G31" s="92"/>
      <c r="H31" s="92"/>
      <c r="I31" s="95"/>
      <c r="J31" s="95"/>
      <c r="K31" s="95"/>
      <c r="L31" s="95"/>
      <c r="M31" s="95"/>
      <c r="N31" s="96"/>
    </row>
    <row r="32" spans="1:14" x14ac:dyDescent="0.25">
      <c r="A32" s="87"/>
      <c r="B32" s="109" t="s">
        <v>99</v>
      </c>
      <c r="C32" s="422" t="s">
        <v>110</v>
      </c>
      <c r="D32" s="109"/>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c r="E40" s="446">
        <f>+D40+D41</f>
        <v>0</v>
      </c>
      <c r="F40" s="92"/>
      <c r="G40" s="92"/>
      <c r="H40" s="92"/>
      <c r="I40" s="95"/>
      <c r="J40" s="95"/>
      <c r="K40" s="95"/>
      <c r="L40" s="95"/>
      <c r="M40" s="95"/>
      <c r="N40" s="96"/>
    </row>
    <row r="41" spans="1:17" ht="42.75" x14ac:dyDescent="0.25">
      <c r="A41" s="87"/>
      <c r="B41" s="93" t="s">
        <v>103</v>
      </c>
      <c r="C41" s="94">
        <v>60</v>
      </c>
      <c r="D41" s="422"/>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2.75" customHeight="1" x14ac:dyDescent="0.25">
      <c r="A49" s="47">
        <v>1</v>
      </c>
      <c r="B49" s="102" t="s">
        <v>2386</v>
      </c>
      <c r="C49" s="103"/>
      <c r="D49" s="102" t="s">
        <v>189</v>
      </c>
      <c r="E49" s="155">
        <v>78</v>
      </c>
      <c r="F49" s="98" t="s">
        <v>95</v>
      </c>
      <c r="G49" s="115">
        <v>1</v>
      </c>
      <c r="H49" s="105">
        <v>41305</v>
      </c>
      <c r="I49" s="99">
        <v>41638</v>
      </c>
      <c r="J49" s="99" t="s">
        <v>96</v>
      </c>
      <c r="K49" s="90">
        <f>(I49-H49)/30</f>
        <v>11.1</v>
      </c>
      <c r="L49" s="99"/>
      <c r="M49" s="155">
        <v>1482</v>
      </c>
      <c r="N49" s="90"/>
      <c r="O49" s="27"/>
      <c r="P49" s="27"/>
      <c r="Q49" s="116"/>
      <c r="R49" s="100"/>
      <c r="S49" s="100"/>
      <c r="T49" s="100"/>
      <c r="U49" s="100"/>
      <c r="V49" s="100"/>
      <c r="W49" s="100"/>
      <c r="X49" s="100"/>
      <c r="Y49" s="100"/>
      <c r="Z49" s="100"/>
    </row>
    <row r="50" spans="1:26" s="101" customFormat="1" x14ac:dyDescent="0.25">
      <c r="A50" s="47"/>
      <c r="B50" s="102"/>
      <c r="C50" s="103"/>
      <c r="D50" s="102" t="s">
        <v>189</v>
      </c>
      <c r="E50" s="155">
        <v>83</v>
      </c>
      <c r="F50" s="98" t="s">
        <v>95</v>
      </c>
      <c r="G50" s="97">
        <v>1</v>
      </c>
      <c r="H50" s="105">
        <v>40190</v>
      </c>
      <c r="I50" s="99">
        <v>40543</v>
      </c>
      <c r="J50" s="99" t="s">
        <v>96</v>
      </c>
      <c r="K50" s="90">
        <f t="shared" ref="K50:K51" si="0">(I50-H50)/30</f>
        <v>11.766666666666667</v>
      </c>
      <c r="L50" s="99"/>
      <c r="M50" s="155">
        <v>286</v>
      </c>
      <c r="N50" s="90"/>
      <c r="O50" s="27"/>
      <c r="P50" s="27"/>
      <c r="Q50" s="116"/>
      <c r="R50" s="100"/>
      <c r="S50" s="100"/>
      <c r="T50" s="100"/>
      <c r="U50" s="100"/>
      <c r="V50" s="100"/>
      <c r="W50" s="100"/>
      <c r="X50" s="100"/>
      <c r="Y50" s="100"/>
      <c r="Z50" s="100"/>
    </row>
    <row r="51" spans="1:26" s="101" customFormat="1" x14ac:dyDescent="0.25">
      <c r="A51" s="47"/>
      <c r="B51" s="102"/>
      <c r="C51" s="103"/>
      <c r="D51" s="102" t="s">
        <v>189</v>
      </c>
      <c r="E51" s="155">
        <v>262</v>
      </c>
      <c r="F51" s="98" t="s">
        <v>95</v>
      </c>
      <c r="G51" s="97">
        <v>1</v>
      </c>
      <c r="H51" s="105">
        <v>40935</v>
      </c>
      <c r="I51" s="99">
        <v>41273</v>
      </c>
      <c r="J51" s="99" t="s">
        <v>96</v>
      </c>
      <c r="K51" s="90">
        <f t="shared" si="0"/>
        <v>11.266666666666667</v>
      </c>
      <c r="L51" s="99"/>
      <c r="M51" s="155">
        <v>3874</v>
      </c>
      <c r="N51" s="90"/>
      <c r="O51" s="27"/>
      <c r="P51" s="27"/>
      <c r="Q51" s="116"/>
      <c r="R51" s="100"/>
      <c r="S51" s="100"/>
      <c r="T51" s="100"/>
      <c r="U51" s="100"/>
      <c r="V51" s="100"/>
      <c r="W51" s="100"/>
      <c r="X51" s="100"/>
      <c r="Y51" s="100"/>
      <c r="Z51" s="100"/>
    </row>
    <row r="52" spans="1:26" s="101" customFormat="1" x14ac:dyDescent="0.25">
      <c r="A52" s="47">
        <f t="shared" ref="A52:A56" si="1">+A51+1</f>
        <v>1</v>
      </c>
      <c r="B52" s="102"/>
      <c r="C52" s="103"/>
      <c r="D52" s="102"/>
      <c r="E52" s="155"/>
      <c r="F52" s="98"/>
      <c r="G52" s="97"/>
      <c r="H52" s="105"/>
      <c r="I52" s="99"/>
      <c r="J52" s="99"/>
      <c r="K52" s="90"/>
      <c r="L52" s="99"/>
      <c r="M52" s="155"/>
      <c r="N52" s="90"/>
      <c r="O52" s="27"/>
      <c r="P52" s="27"/>
      <c r="Q52" s="116"/>
      <c r="R52" s="100"/>
      <c r="S52" s="100"/>
      <c r="T52" s="100"/>
      <c r="U52" s="100"/>
      <c r="V52" s="100"/>
      <c r="W52" s="100"/>
      <c r="X52" s="100"/>
      <c r="Y52" s="100"/>
      <c r="Z52" s="100"/>
    </row>
    <row r="53" spans="1:26" s="101" customFormat="1" x14ac:dyDescent="0.25">
      <c r="A53" s="47">
        <f t="shared" si="1"/>
        <v>2</v>
      </c>
      <c r="B53" s="102"/>
      <c r="C53" s="103"/>
      <c r="D53" s="102"/>
      <c r="E53" s="155"/>
      <c r="F53" s="98"/>
      <c r="G53" s="97"/>
      <c r="H53" s="105"/>
      <c r="I53" s="99"/>
      <c r="J53" s="99"/>
      <c r="K53" s="90"/>
      <c r="L53" s="155"/>
      <c r="M53" s="155"/>
      <c r="N53" s="90"/>
      <c r="O53" s="27"/>
      <c r="P53" s="27"/>
      <c r="Q53" s="116"/>
      <c r="R53" s="100"/>
      <c r="S53" s="100"/>
      <c r="T53" s="100"/>
      <c r="U53" s="100"/>
      <c r="V53" s="100"/>
      <c r="W53" s="100"/>
      <c r="X53" s="100"/>
      <c r="Y53" s="100"/>
      <c r="Z53" s="100"/>
    </row>
    <row r="54" spans="1:26" s="101" customFormat="1" x14ac:dyDescent="0.25">
      <c r="A54" s="47">
        <f t="shared" si="1"/>
        <v>3</v>
      </c>
      <c r="B54" s="102"/>
      <c r="C54" s="103"/>
      <c r="D54" s="102"/>
      <c r="E54" s="155"/>
      <c r="F54" s="98"/>
      <c r="G54" s="97"/>
      <c r="H54" s="98"/>
      <c r="I54" s="99"/>
      <c r="J54" s="99"/>
      <c r="K54" s="90"/>
      <c r="L54" s="99"/>
      <c r="M54" s="155"/>
      <c r="N54" s="90"/>
      <c r="O54" s="27"/>
      <c r="P54" s="27"/>
      <c r="Q54" s="116"/>
      <c r="R54" s="100"/>
      <c r="S54" s="100"/>
      <c r="T54" s="100"/>
      <c r="U54" s="100"/>
      <c r="V54" s="100"/>
      <c r="W54" s="100"/>
      <c r="X54" s="100"/>
      <c r="Y54" s="100"/>
      <c r="Z54" s="100"/>
    </row>
    <row r="55" spans="1:26" s="101" customFormat="1" x14ac:dyDescent="0.25">
      <c r="A55" s="47">
        <f t="shared" si="1"/>
        <v>4</v>
      </c>
      <c r="B55" s="102"/>
      <c r="C55" s="103"/>
      <c r="D55" s="102"/>
      <c r="E55" s="155"/>
      <c r="F55" s="98"/>
      <c r="G55" s="97"/>
      <c r="H55" s="98"/>
      <c r="I55" s="99"/>
      <c r="J55" s="99"/>
      <c r="K55" s="90"/>
      <c r="L55" s="99"/>
      <c r="M55" s="155"/>
      <c r="N55" s="90"/>
      <c r="O55" s="27"/>
      <c r="P55" s="27"/>
      <c r="Q55" s="116"/>
      <c r="R55" s="100"/>
      <c r="S55" s="100"/>
      <c r="T55" s="100"/>
      <c r="U55" s="100"/>
      <c r="V55" s="100"/>
      <c r="W55" s="100"/>
      <c r="X55" s="100"/>
      <c r="Y55" s="100"/>
      <c r="Z55" s="100"/>
    </row>
    <row r="56" spans="1:26" s="101" customFormat="1" x14ac:dyDescent="0.25">
      <c r="A56" s="47">
        <f t="shared" si="1"/>
        <v>5</v>
      </c>
      <c r="B56" s="102"/>
      <c r="C56" s="103"/>
      <c r="D56" s="102"/>
      <c r="E56" s="155"/>
      <c r="F56" s="98"/>
      <c r="G56" s="97"/>
      <c r="H56" s="98"/>
      <c r="I56" s="99"/>
      <c r="J56" s="99"/>
      <c r="K56" s="90"/>
      <c r="L56" s="99"/>
      <c r="M56" s="155"/>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7"/>
      <c r="H57" s="98"/>
      <c r="I57" s="99"/>
      <c r="J57" s="99"/>
      <c r="K57" s="114">
        <f t="shared" ref="K57:N57" si="2">SUM(K49:K56)</f>
        <v>34.133333333333333</v>
      </c>
      <c r="L57" s="104">
        <f t="shared" si="2"/>
        <v>0</v>
      </c>
      <c r="M57" s="405">
        <f t="shared" si="2"/>
        <v>5642</v>
      </c>
      <c r="N57" s="104">
        <f t="shared" si="2"/>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t="s">
        <v>2388</v>
      </c>
      <c r="D61" s="430" t="s">
        <v>110</v>
      </c>
      <c r="E61" s="430"/>
      <c r="F61" s="32"/>
      <c r="G61" s="32"/>
      <c r="H61" s="32"/>
      <c r="I61" s="32"/>
      <c r="J61" s="32"/>
      <c r="K61" s="32"/>
      <c r="L61" s="32"/>
      <c r="M61" s="32"/>
    </row>
    <row r="62" spans="1:26" s="30" customFormat="1" ht="30" customHeight="1" x14ac:dyDescent="0.25">
      <c r="B62" s="59" t="s">
        <v>25</v>
      </c>
      <c r="C62" s="60" t="s">
        <v>2389</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45" x14ac:dyDescent="0.25">
      <c r="B69" s="419" t="s">
        <v>2390</v>
      </c>
      <c r="C69" s="419" t="s">
        <v>2390</v>
      </c>
      <c r="D69" s="379" t="s">
        <v>2391</v>
      </c>
      <c r="E69" s="4">
        <v>143</v>
      </c>
      <c r="F69" s="4"/>
      <c r="G69" s="4"/>
      <c r="H69" s="4"/>
      <c r="I69" s="4"/>
      <c r="J69" s="4" t="s">
        <v>95</v>
      </c>
      <c r="K69" s="422" t="s">
        <v>95</v>
      </c>
      <c r="L69" s="422" t="s">
        <v>95</v>
      </c>
      <c r="M69" s="422" t="s">
        <v>95</v>
      </c>
      <c r="N69" s="422" t="s">
        <v>95</v>
      </c>
      <c r="O69" s="424" t="s">
        <v>2392</v>
      </c>
      <c r="P69" s="425"/>
      <c r="Q69" s="422" t="s">
        <v>95</v>
      </c>
    </row>
    <row r="70" spans="2:17" s="95" customFormat="1" x14ac:dyDescent="0.25">
      <c r="B70" s="191"/>
      <c r="C70" s="191"/>
      <c r="D70" s="431"/>
      <c r="E70" s="4"/>
      <c r="F70" s="4"/>
      <c r="G70" s="4"/>
      <c r="H70" s="4"/>
      <c r="I70" s="4"/>
      <c r="J70" s="4"/>
      <c r="K70" s="422"/>
      <c r="L70" s="422"/>
      <c r="M70" s="422"/>
      <c r="N70" s="422"/>
      <c r="O70" s="457"/>
      <c r="P70" s="458"/>
      <c r="Q70" s="422"/>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s="95" customFormat="1" ht="60.75" customHeight="1" x14ac:dyDescent="0.25">
      <c r="B87" s="273" t="s">
        <v>160</v>
      </c>
      <c r="C87" s="273" t="s">
        <v>95</v>
      </c>
      <c r="D87" s="191"/>
      <c r="E87" s="191"/>
      <c r="F87" s="191"/>
      <c r="G87" s="191"/>
      <c r="H87" s="191"/>
      <c r="I87" s="4"/>
      <c r="J87" s="191" t="s">
        <v>482</v>
      </c>
      <c r="K87" s="144" t="s">
        <v>527</v>
      </c>
      <c r="L87" s="4" t="s">
        <v>528</v>
      </c>
      <c r="M87" s="422"/>
      <c r="N87" s="422"/>
      <c r="O87" s="422"/>
      <c r="P87" s="463"/>
      <c r="Q87" s="463"/>
    </row>
    <row r="88" spans="2:17" s="95" customFormat="1" ht="33.6" customHeight="1" x14ac:dyDescent="0.25">
      <c r="B88" s="273" t="s">
        <v>220</v>
      </c>
      <c r="C88" s="273" t="s">
        <v>95</v>
      </c>
      <c r="D88" s="191"/>
      <c r="E88" s="191"/>
      <c r="F88" s="191"/>
      <c r="G88" s="191"/>
      <c r="H88" s="191"/>
      <c r="I88" s="4"/>
      <c r="J88" s="191"/>
      <c r="K88" s="4"/>
      <c r="L88" s="4"/>
      <c r="M88" s="422"/>
      <c r="N88" s="422"/>
      <c r="O88" s="422"/>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22"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52.5" customHeight="1" x14ac:dyDescent="0.25">
      <c r="A105" s="47">
        <v>1</v>
      </c>
      <c r="B105" s="102" t="s">
        <v>2386</v>
      </c>
      <c r="C105" s="103"/>
      <c r="D105" s="102" t="s">
        <v>189</v>
      </c>
      <c r="E105" s="155">
        <v>97</v>
      </c>
      <c r="F105" s="97" t="s">
        <v>95</v>
      </c>
      <c r="G105" s="115"/>
      <c r="H105" s="105">
        <v>41663</v>
      </c>
      <c r="I105" s="99">
        <v>41912</v>
      </c>
      <c r="J105" s="99" t="s">
        <v>96</v>
      </c>
      <c r="K105" s="155">
        <f>(I105-H105)/30</f>
        <v>8.3000000000000007</v>
      </c>
      <c r="L105" s="99"/>
      <c r="M105" s="155">
        <v>182</v>
      </c>
      <c r="N105" s="90"/>
      <c r="O105" s="27"/>
      <c r="P105" s="27"/>
      <c r="Q105" s="116"/>
      <c r="R105" s="100"/>
      <c r="S105" s="100"/>
      <c r="T105" s="100"/>
      <c r="U105" s="100"/>
      <c r="V105" s="100"/>
      <c r="W105" s="100"/>
      <c r="X105" s="100"/>
      <c r="Y105" s="100"/>
      <c r="Z105" s="100"/>
    </row>
    <row r="106" spans="1:26" s="101" customFormat="1" x14ac:dyDescent="0.25">
      <c r="A106" s="47"/>
      <c r="B106" s="102"/>
      <c r="C106" s="103"/>
      <c r="D106" s="102" t="s">
        <v>189</v>
      </c>
      <c r="E106" s="155">
        <v>71</v>
      </c>
      <c r="F106" s="98" t="s">
        <v>95</v>
      </c>
      <c r="G106" s="97"/>
      <c r="H106" s="105">
        <v>40203</v>
      </c>
      <c r="I106" s="99">
        <v>40543</v>
      </c>
      <c r="J106" s="99" t="s">
        <v>96</v>
      </c>
      <c r="K106" s="90">
        <f>(I106-H106)/30</f>
        <v>11.333333333333334</v>
      </c>
      <c r="L106" s="99"/>
      <c r="M106" s="155">
        <v>1430</v>
      </c>
      <c r="N106" s="90"/>
      <c r="O106" s="27"/>
      <c r="P106" s="27"/>
      <c r="Q106" s="116"/>
      <c r="R106" s="100"/>
      <c r="S106" s="100"/>
      <c r="T106" s="100"/>
      <c r="U106" s="100"/>
      <c r="V106" s="100"/>
      <c r="W106" s="100"/>
      <c r="X106" s="100"/>
      <c r="Y106" s="100"/>
      <c r="Z106" s="100"/>
    </row>
    <row r="107" spans="1:26" s="101" customFormat="1" x14ac:dyDescent="0.25">
      <c r="A107" s="47"/>
      <c r="B107" s="102"/>
      <c r="C107" s="103"/>
      <c r="D107" s="102"/>
      <c r="E107" s="155"/>
      <c r="F107" s="98"/>
      <c r="G107" s="97"/>
      <c r="H107" s="105"/>
      <c r="I107" s="99"/>
      <c r="J107" s="99"/>
      <c r="K107" s="155"/>
      <c r="L107" s="99"/>
      <c r="M107" s="155"/>
      <c r="N107" s="90"/>
      <c r="O107" s="27"/>
      <c r="P107" s="27"/>
      <c r="Q107" s="116"/>
      <c r="R107" s="100"/>
      <c r="S107" s="100"/>
      <c r="T107" s="100"/>
      <c r="U107" s="100"/>
      <c r="V107" s="100"/>
      <c r="W107" s="100"/>
      <c r="X107" s="100"/>
      <c r="Y107" s="100"/>
      <c r="Z107" s="100"/>
    </row>
    <row r="108" spans="1:26" s="101" customFormat="1" x14ac:dyDescent="0.25">
      <c r="A108" s="47"/>
      <c r="B108" s="102"/>
      <c r="C108" s="103"/>
      <c r="D108" s="102"/>
      <c r="E108" s="155"/>
      <c r="F108" s="98"/>
      <c r="G108" s="98"/>
      <c r="H108" s="105"/>
      <c r="I108" s="99"/>
      <c r="J108" s="99"/>
      <c r="K108" s="155"/>
      <c r="L108" s="99"/>
      <c r="M108" s="155"/>
      <c r="N108" s="90"/>
      <c r="O108" s="27"/>
      <c r="P108" s="27"/>
      <c r="Q108" s="116"/>
      <c r="R108" s="100"/>
      <c r="S108" s="100"/>
      <c r="T108" s="100"/>
      <c r="U108" s="100"/>
      <c r="V108" s="100"/>
      <c r="W108" s="100"/>
      <c r="X108" s="100"/>
      <c r="Y108" s="100"/>
      <c r="Z108" s="100"/>
    </row>
    <row r="109" spans="1:26" s="101" customFormat="1" x14ac:dyDescent="0.25">
      <c r="A109" s="47">
        <f t="shared" ref="A109:A112" si="3">+A108+1</f>
        <v>1</v>
      </c>
      <c r="B109" s="102"/>
      <c r="C109" s="103"/>
      <c r="D109" s="102"/>
      <c r="E109" s="155"/>
      <c r="F109" s="98"/>
      <c r="G109" s="98"/>
      <c r="H109" s="98"/>
      <c r="I109" s="99"/>
      <c r="J109" s="99"/>
      <c r="K109" s="99"/>
      <c r="L109" s="99"/>
      <c r="M109" s="155"/>
      <c r="N109" s="90"/>
      <c r="O109" s="27"/>
      <c r="P109" s="27"/>
      <c r="Q109" s="116"/>
      <c r="R109" s="100"/>
      <c r="S109" s="100"/>
      <c r="T109" s="100"/>
      <c r="U109" s="100"/>
      <c r="V109" s="100"/>
      <c r="W109" s="100"/>
      <c r="X109" s="100"/>
      <c r="Y109" s="100"/>
      <c r="Z109" s="100"/>
    </row>
    <row r="110" spans="1:26" s="101" customFormat="1" x14ac:dyDescent="0.25">
      <c r="A110" s="47">
        <f t="shared" si="3"/>
        <v>2</v>
      </c>
      <c r="B110" s="102"/>
      <c r="C110" s="103"/>
      <c r="D110" s="102"/>
      <c r="E110" s="155"/>
      <c r="F110" s="98"/>
      <c r="G110" s="98"/>
      <c r="H110" s="98"/>
      <c r="I110" s="99"/>
      <c r="J110" s="99"/>
      <c r="K110" s="99"/>
      <c r="L110" s="99"/>
      <c r="M110" s="155"/>
      <c r="N110" s="90"/>
      <c r="O110" s="27"/>
      <c r="P110" s="27"/>
      <c r="Q110" s="116"/>
      <c r="R110" s="100"/>
      <c r="S110" s="100"/>
      <c r="T110" s="100"/>
      <c r="U110" s="100"/>
      <c r="V110" s="100"/>
      <c r="W110" s="100"/>
      <c r="X110" s="100"/>
      <c r="Y110" s="100"/>
      <c r="Z110" s="100"/>
    </row>
    <row r="111" spans="1:26" s="101" customFormat="1" x14ac:dyDescent="0.25">
      <c r="A111" s="47">
        <f t="shared" si="3"/>
        <v>3</v>
      </c>
      <c r="B111" s="102"/>
      <c r="C111" s="103"/>
      <c r="D111" s="102"/>
      <c r="E111" s="155"/>
      <c r="F111" s="98"/>
      <c r="G111" s="98"/>
      <c r="H111" s="98"/>
      <c r="I111" s="99"/>
      <c r="J111" s="99"/>
      <c r="K111" s="99"/>
      <c r="L111" s="99"/>
      <c r="M111" s="155"/>
      <c r="N111" s="90"/>
      <c r="O111" s="27"/>
      <c r="P111" s="27"/>
      <c r="Q111" s="116"/>
      <c r="R111" s="100"/>
      <c r="S111" s="100"/>
      <c r="T111" s="100"/>
      <c r="U111" s="100"/>
      <c r="V111" s="100"/>
      <c r="W111" s="100"/>
      <c r="X111" s="100"/>
      <c r="Y111" s="100"/>
      <c r="Z111" s="100"/>
    </row>
    <row r="112" spans="1:26" s="101" customFormat="1" x14ac:dyDescent="0.25">
      <c r="A112" s="47">
        <f t="shared" si="3"/>
        <v>4</v>
      </c>
      <c r="B112" s="102"/>
      <c r="C112" s="103"/>
      <c r="D112" s="102"/>
      <c r="E112" s="155"/>
      <c r="F112" s="98"/>
      <c r="G112" s="98"/>
      <c r="H112" s="98"/>
      <c r="I112" s="99"/>
      <c r="J112" s="99"/>
      <c r="K112" s="99"/>
      <c r="L112" s="99"/>
      <c r="M112" s="155"/>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155"/>
      <c r="F113" s="98"/>
      <c r="G113" s="98"/>
      <c r="H113" s="98"/>
      <c r="I113" s="99"/>
      <c r="J113" s="99"/>
      <c r="K113" s="114">
        <f t="shared" ref="K113:N113" si="4">SUM(K105:K112)</f>
        <v>19.633333333333333</v>
      </c>
      <c r="L113" s="104">
        <f t="shared" si="4"/>
        <v>0</v>
      </c>
      <c r="M113" s="405">
        <f t="shared" si="4"/>
        <v>1612</v>
      </c>
      <c r="N113" s="104">
        <f t="shared" si="4"/>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t="s">
        <v>2393</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f>+D119+D120+D121</f>
        <v>40</v>
      </c>
    </row>
    <row r="120" spans="1:17" x14ac:dyDescent="0.25">
      <c r="B120" s="67" t="s">
        <v>87</v>
      </c>
      <c r="C120" s="430">
        <v>30</v>
      </c>
      <c r="D120" s="422">
        <v>0</v>
      </c>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s="403" customFormat="1" ht="60.75" customHeight="1" x14ac:dyDescent="0.25">
      <c r="B127" s="419" t="s">
        <v>510</v>
      </c>
      <c r="C127" s="419" t="s">
        <v>95</v>
      </c>
      <c r="D127" s="419" t="s">
        <v>2394</v>
      </c>
      <c r="E127" s="419">
        <v>1045167230</v>
      </c>
      <c r="F127" s="419" t="s">
        <v>2395</v>
      </c>
      <c r="G127" s="419" t="s">
        <v>1195</v>
      </c>
      <c r="H127" s="401">
        <v>41473</v>
      </c>
      <c r="I127" s="431"/>
      <c r="J127" s="419" t="s">
        <v>482</v>
      </c>
      <c r="K127" s="431" t="s">
        <v>527</v>
      </c>
      <c r="L127" s="431" t="s">
        <v>528</v>
      </c>
      <c r="M127" s="419" t="s">
        <v>95</v>
      </c>
      <c r="N127" s="419" t="s">
        <v>95</v>
      </c>
      <c r="O127" s="419" t="s">
        <v>95</v>
      </c>
      <c r="P127" s="460"/>
      <c r="Q127" s="460"/>
    </row>
    <row r="128" spans="1:17" s="403" customFormat="1" ht="60.75" customHeight="1" x14ac:dyDescent="0.25">
      <c r="B128" s="419" t="s">
        <v>92</v>
      </c>
      <c r="C128" s="419" t="s">
        <v>95</v>
      </c>
      <c r="D128" s="419" t="s">
        <v>2396</v>
      </c>
      <c r="E128" s="419">
        <v>72295295</v>
      </c>
      <c r="F128" s="419" t="s">
        <v>2397</v>
      </c>
      <c r="G128" s="419" t="s">
        <v>116</v>
      </c>
      <c r="H128" s="401">
        <v>40627</v>
      </c>
      <c r="I128" s="431"/>
      <c r="J128" s="419"/>
      <c r="K128" s="431"/>
      <c r="L128" s="431"/>
      <c r="M128" s="419" t="s">
        <v>95</v>
      </c>
      <c r="N128" s="419" t="s">
        <v>95</v>
      </c>
      <c r="O128" s="419" t="s">
        <v>95</v>
      </c>
      <c r="P128" s="419"/>
      <c r="Q128" s="419"/>
    </row>
    <row r="129" spans="2:17" s="403" customFormat="1" ht="33.6" customHeight="1" x14ac:dyDescent="0.25">
      <c r="B129" s="419" t="s">
        <v>93</v>
      </c>
      <c r="C129" s="419" t="s">
        <v>95</v>
      </c>
      <c r="D129" s="419" t="s">
        <v>2398</v>
      </c>
      <c r="E129" s="419">
        <v>1043000083</v>
      </c>
      <c r="F129" s="419" t="s">
        <v>128</v>
      </c>
      <c r="G129" s="419" t="s">
        <v>1195</v>
      </c>
      <c r="H129" s="401">
        <v>40452</v>
      </c>
      <c r="I129" s="431"/>
      <c r="J129" s="419"/>
      <c r="K129" s="431"/>
      <c r="L129" s="431"/>
      <c r="M129" s="419" t="s">
        <v>95</v>
      </c>
      <c r="N129" s="419" t="s">
        <v>95</v>
      </c>
      <c r="O129" s="419" t="s">
        <v>95</v>
      </c>
      <c r="P129" s="460"/>
      <c r="Q129" s="460"/>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422">
        <v>25</v>
      </c>
      <c r="E134" s="422">
        <v>25</v>
      </c>
      <c r="F134" s="471">
        <v>60</v>
      </c>
      <c r="G134" s="83"/>
    </row>
    <row r="135" spans="2:17" ht="76.150000000000006" customHeight="1" x14ac:dyDescent="0.2">
      <c r="B135" s="470"/>
      <c r="C135" s="6" t="s">
        <v>90</v>
      </c>
      <c r="D135" s="419">
        <v>25</v>
      </c>
      <c r="E135" s="422">
        <v>25</v>
      </c>
      <c r="F135" s="472"/>
      <c r="G135" s="83"/>
    </row>
    <row r="136" spans="2:17" ht="69" customHeight="1" x14ac:dyDescent="0.2">
      <c r="B136" s="470"/>
      <c r="C136" s="6" t="s">
        <v>91</v>
      </c>
      <c r="D136" s="422">
        <v>10</v>
      </c>
      <c r="E136" s="422">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422">
        <v>40</v>
      </c>
      <c r="E144" s="446">
        <v>100</v>
      </c>
    </row>
    <row r="145" spans="2:5" ht="42.75" x14ac:dyDescent="0.25">
      <c r="B145" s="93" t="s">
        <v>58</v>
      </c>
      <c r="C145" s="94">
        <v>60</v>
      </c>
      <c r="D145" s="422">
        <v>60</v>
      </c>
      <c r="E145" s="447"/>
    </row>
  </sheetData>
  <mergeCells count="42">
    <mergeCell ref="P129:Q129"/>
    <mergeCell ref="B134:B136"/>
    <mergeCell ref="F134:F136"/>
    <mergeCell ref="E144:E145"/>
    <mergeCell ref="B101:N101"/>
    <mergeCell ref="E119:E121"/>
    <mergeCell ref="B124:N124"/>
    <mergeCell ref="J126:L126"/>
    <mergeCell ref="P126:Q126"/>
    <mergeCell ref="P127:Q127"/>
    <mergeCell ref="P87:Q87"/>
    <mergeCell ref="P88:Q88"/>
    <mergeCell ref="B91:N91"/>
    <mergeCell ref="D94:E94"/>
    <mergeCell ref="D95:E95"/>
    <mergeCell ref="B98:P98"/>
    <mergeCell ref="O73:P73"/>
    <mergeCell ref="O74:P74"/>
    <mergeCell ref="O75:P75"/>
    <mergeCell ref="B81:N81"/>
    <mergeCell ref="J86:L86"/>
    <mergeCell ref="P86:Q86"/>
    <mergeCell ref="C63:N63"/>
    <mergeCell ref="B65:N65"/>
    <mergeCell ref="O68:P68"/>
    <mergeCell ref="O70:P70"/>
    <mergeCell ref="O71:P71"/>
    <mergeCell ref="O72:P72"/>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topLeftCell="A55" zoomScale="110" zoomScaleNormal="110" workbookViewId="0">
      <selection activeCell="B71" sqref="B7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2106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2107</v>
      </c>
      <c r="D10" s="441"/>
      <c r="E10" s="442"/>
      <c r="F10" s="34"/>
      <c r="G10" s="34"/>
      <c r="H10" s="34"/>
      <c r="I10" s="34"/>
      <c r="J10" s="34"/>
      <c r="K10" s="34"/>
      <c r="L10" s="34"/>
      <c r="M10" s="34"/>
      <c r="N10" s="35"/>
    </row>
    <row r="11" spans="2:16" ht="16.5" thickBot="1" x14ac:dyDescent="0.3">
      <c r="B11" s="14" t="s">
        <v>9</v>
      </c>
      <c r="C11" s="15">
        <v>41978</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370" t="s">
        <v>12</v>
      </c>
      <c r="E14" s="370" t="s">
        <v>13</v>
      </c>
      <c r="F14" s="370" t="s">
        <v>29</v>
      </c>
      <c r="G14" s="80"/>
      <c r="I14" s="38"/>
      <c r="J14" s="38"/>
      <c r="K14" s="38"/>
      <c r="L14" s="38"/>
      <c r="M14" s="38"/>
      <c r="N14" s="96"/>
    </row>
    <row r="15" spans="2:16" x14ac:dyDescent="0.25">
      <c r="B15" s="443"/>
      <c r="C15" s="443"/>
      <c r="D15" s="370">
        <v>31</v>
      </c>
      <c r="E15" s="36">
        <v>1252968600</v>
      </c>
      <c r="F15" s="212">
        <v>600</v>
      </c>
      <c r="G15" s="81"/>
      <c r="I15" s="39"/>
      <c r="J15" s="39"/>
      <c r="K15" s="39"/>
      <c r="L15" s="39"/>
      <c r="M15" s="39"/>
      <c r="N15" s="96"/>
    </row>
    <row r="16" spans="2:16" x14ac:dyDescent="0.25">
      <c r="B16" s="443"/>
      <c r="C16" s="443"/>
      <c r="D16" s="370"/>
      <c r="E16" s="36"/>
      <c r="F16" s="36"/>
      <c r="G16" s="81"/>
      <c r="I16" s="39"/>
      <c r="J16" s="39"/>
      <c r="K16" s="39"/>
      <c r="L16" s="39"/>
      <c r="M16" s="39"/>
      <c r="N16" s="96"/>
    </row>
    <row r="17" spans="1:14" x14ac:dyDescent="0.25">
      <c r="B17" s="443"/>
      <c r="C17" s="443"/>
      <c r="D17" s="370"/>
      <c r="E17" s="36"/>
      <c r="F17" s="36"/>
      <c r="G17" s="81"/>
      <c r="I17" s="39"/>
      <c r="J17" s="39"/>
      <c r="K17" s="39"/>
      <c r="L17" s="39"/>
      <c r="M17" s="39"/>
      <c r="N17" s="96"/>
    </row>
    <row r="18" spans="1:14" x14ac:dyDescent="0.25">
      <c r="B18" s="443"/>
      <c r="C18" s="443"/>
      <c r="D18" s="370"/>
      <c r="E18" s="37"/>
      <c r="F18" s="36"/>
      <c r="G18" s="81"/>
      <c r="H18" s="22"/>
      <c r="I18" s="39"/>
      <c r="J18" s="39"/>
      <c r="K18" s="39"/>
      <c r="L18" s="39"/>
      <c r="M18" s="39"/>
      <c r="N18" s="20"/>
    </row>
    <row r="19" spans="1:14" x14ac:dyDescent="0.25">
      <c r="B19" s="443"/>
      <c r="C19" s="443"/>
      <c r="D19" s="370"/>
      <c r="E19" s="37"/>
      <c r="F19" s="36"/>
      <c r="G19" s="81"/>
      <c r="H19" s="22"/>
      <c r="I19" s="41"/>
      <c r="J19" s="41"/>
      <c r="K19" s="41"/>
      <c r="L19" s="41"/>
      <c r="M19" s="41"/>
      <c r="N19" s="20"/>
    </row>
    <row r="20" spans="1:14" x14ac:dyDescent="0.25">
      <c r="B20" s="443"/>
      <c r="C20" s="443"/>
      <c r="D20" s="370"/>
      <c r="E20" s="37"/>
      <c r="F20" s="36"/>
      <c r="G20" s="81"/>
      <c r="H20" s="22"/>
      <c r="I20" s="95"/>
      <c r="J20" s="95"/>
      <c r="K20" s="95"/>
      <c r="L20" s="95"/>
      <c r="M20" s="95"/>
      <c r="N20" s="20"/>
    </row>
    <row r="21" spans="1:14" x14ac:dyDescent="0.25">
      <c r="B21" s="443"/>
      <c r="C21" s="443"/>
      <c r="D21" s="370"/>
      <c r="E21" s="37"/>
      <c r="F21" s="36"/>
      <c r="G21" s="81"/>
      <c r="H21" s="22"/>
      <c r="I21" s="95"/>
      <c r="J21" s="95"/>
      <c r="K21" s="95"/>
      <c r="L21" s="95"/>
      <c r="M21" s="95"/>
      <c r="N21" s="20"/>
    </row>
    <row r="22" spans="1:14" ht="15.75" thickBot="1" x14ac:dyDescent="0.3">
      <c r="B22" s="444" t="s">
        <v>14</v>
      </c>
      <c r="C22" s="445"/>
      <c r="D22" s="370"/>
      <c r="E22" s="64">
        <f>SUM(E15:E21)</f>
        <v>1252968600</v>
      </c>
      <c r="F22" s="212">
        <f>SUM(F15:F21)</f>
        <v>600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480</v>
      </c>
      <c r="D24" s="42"/>
      <c r="E24" s="45">
        <f>E22</f>
        <v>1252968600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367" t="s">
        <v>110</v>
      </c>
      <c r="D30" s="109"/>
      <c r="E30" s="92"/>
      <c r="F30" s="92"/>
      <c r="G30" s="92"/>
      <c r="H30" s="92"/>
      <c r="I30" s="95"/>
      <c r="J30" s="95"/>
      <c r="K30" s="95"/>
      <c r="L30" s="95"/>
      <c r="M30" s="95"/>
      <c r="N30" s="96"/>
    </row>
    <row r="31" spans="1:14" x14ac:dyDescent="0.25">
      <c r="A31" s="87"/>
      <c r="B31" s="109" t="s">
        <v>98</v>
      </c>
      <c r="C31" s="367" t="s">
        <v>110</v>
      </c>
      <c r="D31" s="109"/>
      <c r="E31" s="92"/>
      <c r="F31" s="92"/>
      <c r="G31" s="92"/>
      <c r="H31" s="92"/>
      <c r="I31" s="95"/>
      <c r="J31" s="95"/>
      <c r="K31" s="95"/>
      <c r="L31" s="95"/>
      <c r="M31" s="95"/>
      <c r="N31" s="96"/>
    </row>
    <row r="32" spans="1:14" x14ac:dyDescent="0.25">
      <c r="A32" s="87"/>
      <c r="B32" s="109" t="s">
        <v>99</v>
      </c>
      <c r="C32" s="367" t="s">
        <v>110</v>
      </c>
      <c r="D32" s="109"/>
      <c r="E32" s="92"/>
      <c r="F32" s="92"/>
      <c r="G32" s="92"/>
      <c r="H32" s="92"/>
      <c r="I32" s="95"/>
      <c r="J32" s="95"/>
      <c r="K32" s="95"/>
      <c r="L32" s="95"/>
      <c r="M32" s="95"/>
      <c r="N32" s="96"/>
    </row>
    <row r="33" spans="1:17" x14ac:dyDescent="0.25">
      <c r="A33" s="87"/>
      <c r="B33" s="109" t="s">
        <v>100</v>
      </c>
      <c r="C33" s="367"/>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367"/>
      <c r="E40" s="446">
        <f>+D40+D41</f>
        <v>35</v>
      </c>
      <c r="F40" s="92"/>
      <c r="G40" s="92"/>
      <c r="H40" s="92"/>
      <c r="I40" s="95"/>
      <c r="J40" s="95"/>
      <c r="K40" s="95"/>
      <c r="L40" s="95"/>
      <c r="M40" s="95"/>
      <c r="N40" s="96"/>
    </row>
    <row r="41" spans="1:17" ht="42.75" x14ac:dyDescent="0.25">
      <c r="A41" s="87"/>
      <c r="B41" s="93" t="s">
        <v>103</v>
      </c>
      <c r="C41" s="94">
        <v>60</v>
      </c>
      <c r="D41" s="367">
        <v>35</v>
      </c>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x14ac:dyDescent="0.25">
      <c r="A49" s="47">
        <v>1</v>
      </c>
      <c r="B49" s="102" t="s">
        <v>2106</v>
      </c>
      <c r="C49" s="103" t="s">
        <v>2106</v>
      </c>
      <c r="D49" s="102" t="s">
        <v>2108</v>
      </c>
      <c r="E49" s="155">
        <v>43</v>
      </c>
      <c r="F49" s="98" t="s">
        <v>95</v>
      </c>
      <c r="G49" s="115">
        <v>1</v>
      </c>
      <c r="H49" s="105">
        <v>41331</v>
      </c>
      <c r="I49" s="99">
        <v>41638</v>
      </c>
      <c r="J49" s="99" t="s">
        <v>96</v>
      </c>
      <c r="K49" s="90">
        <f>(I49-H49)/30</f>
        <v>10.233333333333333</v>
      </c>
      <c r="L49" s="99"/>
      <c r="M49" s="155">
        <v>1500</v>
      </c>
      <c r="N49" s="90"/>
      <c r="O49" s="27">
        <v>3233425833</v>
      </c>
      <c r="P49" s="27"/>
      <c r="Q49" s="116"/>
      <c r="R49" s="100"/>
      <c r="S49" s="100"/>
      <c r="T49" s="100"/>
      <c r="U49" s="100"/>
      <c r="V49" s="100"/>
      <c r="W49" s="100"/>
      <c r="X49" s="100"/>
      <c r="Y49" s="100"/>
      <c r="Z49" s="100"/>
    </row>
    <row r="50" spans="1:26" s="101" customFormat="1" x14ac:dyDescent="0.25">
      <c r="A50" s="47">
        <f>+A49+1</f>
        <v>2</v>
      </c>
      <c r="B50" s="102"/>
      <c r="C50" s="103" t="s">
        <v>2106</v>
      </c>
      <c r="D50" s="102" t="s">
        <v>2108</v>
      </c>
      <c r="E50" s="155">
        <v>107</v>
      </c>
      <c r="F50" s="98" t="s">
        <v>95</v>
      </c>
      <c r="G50" s="97">
        <v>1</v>
      </c>
      <c r="H50" s="105">
        <v>41662</v>
      </c>
      <c r="I50" s="99">
        <v>41912</v>
      </c>
      <c r="J50" s="99" t="s">
        <v>96</v>
      </c>
      <c r="K50" s="90">
        <f t="shared" ref="K50:K52" si="0">(I50-H50)/30</f>
        <v>8.3333333333333339</v>
      </c>
      <c r="L50" s="99"/>
      <c r="M50" s="155">
        <v>1500</v>
      </c>
      <c r="N50" s="90"/>
      <c r="O50" s="27">
        <v>3073437946</v>
      </c>
      <c r="P50" s="27"/>
      <c r="Q50" s="116"/>
      <c r="R50" s="100"/>
      <c r="S50" s="100"/>
      <c r="T50" s="100"/>
      <c r="U50" s="100"/>
      <c r="V50" s="100"/>
      <c r="W50" s="100"/>
      <c r="X50" s="100"/>
      <c r="Y50" s="100"/>
      <c r="Z50" s="100"/>
    </row>
    <row r="51" spans="1:26" s="101" customFormat="1" ht="45" x14ac:dyDescent="0.25">
      <c r="A51" s="47">
        <f t="shared" ref="A51:A52" si="1">+A50+1</f>
        <v>3</v>
      </c>
      <c r="B51" s="102"/>
      <c r="C51" s="103" t="s">
        <v>2106</v>
      </c>
      <c r="D51" s="102" t="s">
        <v>2109</v>
      </c>
      <c r="E51" s="155">
        <v>58</v>
      </c>
      <c r="F51" s="98" t="s">
        <v>95</v>
      </c>
      <c r="G51" s="98">
        <v>50</v>
      </c>
      <c r="H51" s="105">
        <v>40115</v>
      </c>
      <c r="I51" s="99">
        <v>40527</v>
      </c>
      <c r="J51" s="99" t="s">
        <v>96</v>
      </c>
      <c r="K51" s="90">
        <f t="shared" si="0"/>
        <v>13.733333333333333</v>
      </c>
      <c r="L51" s="99"/>
      <c r="M51" s="155">
        <v>551</v>
      </c>
      <c r="N51" s="90"/>
      <c r="O51" s="27">
        <v>1376335737</v>
      </c>
      <c r="P51" s="27"/>
      <c r="Q51" s="116" t="s">
        <v>2110</v>
      </c>
      <c r="R51" s="100"/>
      <c r="S51" s="100"/>
      <c r="T51" s="100"/>
      <c r="U51" s="100"/>
      <c r="V51" s="100"/>
      <c r="W51" s="100"/>
      <c r="X51" s="100"/>
      <c r="Y51" s="100"/>
      <c r="Z51" s="100"/>
    </row>
    <row r="52" spans="1:26" s="101" customFormat="1" ht="45" x14ac:dyDescent="0.25">
      <c r="A52" s="47">
        <f t="shared" si="1"/>
        <v>4</v>
      </c>
      <c r="B52" s="102"/>
      <c r="C52" s="103" t="s">
        <v>2106</v>
      </c>
      <c r="D52" s="102" t="s">
        <v>2109</v>
      </c>
      <c r="E52" s="155">
        <v>2320</v>
      </c>
      <c r="F52" s="98" t="s">
        <v>95</v>
      </c>
      <c r="G52" s="98">
        <v>50</v>
      </c>
      <c r="H52" s="105">
        <v>41271</v>
      </c>
      <c r="I52" s="99">
        <v>41444</v>
      </c>
      <c r="J52" s="99" t="s">
        <v>96</v>
      </c>
      <c r="K52" s="90">
        <f t="shared" si="0"/>
        <v>5.7666666666666666</v>
      </c>
      <c r="L52" s="99"/>
      <c r="M52" s="155">
        <v>450</v>
      </c>
      <c r="N52" s="90"/>
      <c r="O52" s="27">
        <v>627957000</v>
      </c>
      <c r="P52" s="27"/>
      <c r="Q52" s="116" t="s">
        <v>2110</v>
      </c>
      <c r="R52" s="100"/>
      <c r="S52" s="100"/>
      <c r="T52" s="100"/>
      <c r="U52" s="100"/>
      <c r="V52" s="100"/>
      <c r="W52" s="100"/>
      <c r="X52" s="100"/>
      <c r="Y52" s="100"/>
      <c r="Z52" s="100"/>
    </row>
    <row r="53" spans="1:26" s="101" customFormat="1" x14ac:dyDescent="0.25">
      <c r="A53" s="47" t="e">
        <f>+#REF!+1</f>
        <v>#REF!</v>
      </c>
      <c r="B53" s="102"/>
      <c r="C53" s="103"/>
      <c r="D53" s="102"/>
      <c r="E53" s="155"/>
      <c r="F53" s="98"/>
      <c r="G53" s="98"/>
      <c r="H53" s="98"/>
      <c r="I53" s="99"/>
      <c r="J53" s="99"/>
      <c r="K53" s="90"/>
      <c r="L53" s="99"/>
      <c r="M53" s="155"/>
      <c r="N53" s="90"/>
      <c r="O53" s="27"/>
      <c r="P53" s="27"/>
      <c r="Q53" s="116"/>
      <c r="R53" s="100"/>
      <c r="S53" s="100"/>
      <c r="T53" s="100"/>
      <c r="U53" s="100"/>
      <c r="V53" s="100"/>
      <c r="W53" s="100"/>
      <c r="X53" s="100"/>
      <c r="Y53" s="100"/>
      <c r="Z53" s="100"/>
    </row>
    <row r="54" spans="1:26" s="101" customFormat="1" x14ac:dyDescent="0.25">
      <c r="A54" s="47"/>
      <c r="B54" s="50" t="s">
        <v>16</v>
      </c>
      <c r="C54" s="103"/>
      <c r="D54" s="102"/>
      <c r="E54" s="155"/>
      <c r="F54" s="98"/>
      <c r="G54" s="98"/>
      <c r="H54" s="98"/>
      <c r="I54" s="99"/>
      <c r="J54" s="99"/>
      <c r="K54" s="104">
        <f>SUM(K49:K53)</f>
        <v>38.066666666666663</v>
      </c>
      <c r="L54" s="104">
        <f>SUM(L49:L53)</f>
        <v>0</v>
      </c>
      <c r="M54" s="114">
        <f>SUM(M49:M53)</f>
        <v>4001</v>
      </c>
      <c r="N54" s="104">
        <f>SUM(N49:N53)</f>
        <v>0</v>
      </c>
      <c r="O54" s="27"/>
      <c r="P54" s="27"/>
      <c r="Q54" s="117"/>
    </row>
    <row r="55" spans="1:26" s="30" customFormat="1" x14ac:dyDescent="0.25">
      <c r="E55" s="400"/>
    </row>
    <row r="56" spans="1:26" s="30" customFormat="1" x14ac:dyDescent="0.25">
      <c r="B56" s="434" t="s">
        <v>28</v>
      </c>
      <c r="C56" s="434" t="s">
        <v>27</v>
      </c>
      <c r="D56" s="436" t="s">
        <v>34</v>
      </c>
      <c r="E56" s="436"/>
    </row>
    <row r="57" spans="1:26" s="30" customFormat="1" x14ac:dyDescent="0.25">
      <c r="B57" s="435"/>
      <c r="C57" s="435"/>
      <c r="D57" s="371" t="s">
        <v>23</v>
      </c>
      <c r="E57" s="62" t="s">
        <v>24</v>
      </c>
    </row>
    <row r="58" spans="1:26" s="30" customFormat="1" ht="30.6" customHeight="1" x14ac:dyDescent="0.25">
      <c r="B58" s="59" t="s">
        <v>21</v>
      </c>
      <c r="C58" s="60">
        <f>+K54</f>
        <v>38.066666666666663</v>
      </c>
      <c r="D58" s="374"/>
      <c r="E58" s="58"/>
      <c r="F58" s="32"/>
      <c r="G58" s="32"/>
      <c r="H58" s="32"/>
      <c r="I58" s="32"/>
      <c r="J58" s="32"/>
      <c r="K58" s="32"/>
      <c r="L58" s="32"/>
      <c r="M58" s="32"/>
    </row>
    <row r="59" spans="1:26" s="30" customFormat="1" ht="30" customHeight="1" x14ac:dyDescent="0.25">
      <c r="B59" s="59" t="s">
        <v>25</v>
      </c>
      <c r="C59" s="60">
        <f>+M54</f>
        <v>4001</v>
      </c>
      <c r="D59" s="58"/>
      <c r="E59" s="58"/>
    </row>
    <row r="60" spans="1:26" s="30" customFormat="1" x14ac:dyDescent="0.25">
      <c r="B60" s="33"/>
      <c r="C60" s="455"/>
      <c r="D60" s="455"/>
      <c r="E60" s="455"/>
      <c r="F60" s="455"/>
      <c r="G60" s="455"/>
      <c r="H60" s="455"/>
      <c r="I60" s="455"/>
      <c r="J60" s="455"/>
      <c r="K60" s="455"/>
      <c r="L60" s="455"/>
      <c r="M60" s="455"/>
      <c r="N60" s="455"/>
    </row>
    <row r="61" spans="1:26" ht="28.15" customHeight="1" thickBot="1" x14ac:dyDescent="0.3"/>
    <row r="62" spans="1:26" ht="27" thickBot="1" x14ac:dyDescent="0.3">
      <c r="B62" s="456" t="s">
        <v>66</v>
      </c>
      <c r="C62" s="456"/>
      <c r="D62" s="456"/>
      <c r="E62" s="456"/>
      <c r="F62" s="456"/>
      <c r="G62" s="456"/>
      <c r="H62" s="456"/>
      <c r="I62" s="456"/>
      <c r="J62" s="456"/>
      <c r="K62" s="456"/>
      <c r="L62" s="456"/>
      <c r="M62" s="456"/>
      <c r="N62" s="456"/>
    </row>
    <row r="65" spans="2:17" ht="109.5" customHeight="1" x14ac:dyDescent="0.25">
      <c r="B65" s="108" t="s">
        <v>108</v>
      </c>
      <c r="C65" s="68" t="s">
        <v>2</v>
      </c>
      <c r="D65" s="68" t="s">
        <v>68</v>
      </c>
      <c r="E65" s="68" t="s">
        <v>67</v>
      </c>
      <c r="F65" s="68" t="s">
        <v>69</v>
      </c>
      <c r="G65" s="68" t="s">
        <v>70</v>
      </c>
      <c r="H65" s="68" t="s">
        <v>71</v>
      </c>
      <c r="I65" s="68" t="s">
        <v>72</v>
      </c>
      <c r="J65" s="68" t="s">
        <v>73</v>
      </c>
      <c r="K65" s="68" t="s">
        <v>74</v>
      </c>
      <c r="L65" s="68" t="s">
        <v>75</v>
      </c>
      <c r="M65" s="84" t="s">
        <v>76</v>
      </c>
      <c r="N65" s="84" t="s">
        <v>77</v>
      </c>
      <c r="O65" s="452" t="s">
        <v>3</v>
      </c>
      <c r="P65" s="454"/>
      <c r="Q65" s="68" t="s">
        <v>18</v>
      </c>
    </row>
    <row r="66" spans="2:17" ht="30" x14ac:dyDescent="0.25">
      <c r="B66" s="372" t="s">
        <v>2010</v>
      </c>
      <c r="C66" s="372" t="s">
        <v>2010</v>
      </c>
      <c r="D66" s="4" t="s">
        <v>2111</v>
      </c>
      <c r="E66" s="5"/>
      <c r="F66" s="4"/>
      <c r="G66" s="4"/>
      <c r="H66" s="4"/>
      <c r="I66" s="4" t="s">
        <v>110</v>
      </c>
      <c r="J66" s="85"/>
      <c r="K66" s="109"/>
      <c r="L66" s="109"/>
      <c r="M66" s="109"/>
      <c r="N66" s="109"/>
      <c r="O66" s="457"/>
      <c r="P66" s="458"/>
      <c r="Q66" s="109"/>
    </row>
    <row r="67" spans="2:17" x14ac:dyDescent="0.25">
      <c r="B67" s="3"/>
      <c r="C67" s="3"/>
      <c r="D67" s="5"/>
      <c r="E67" s="5"/>
      <c r="F67" s="4"/>
      <c r="G67" s="4"/>
      <c r="H67" s="4"/>
      <c r="I67" s="85"/>
      <c r="J67" s="85"/>
      <c r="K67" s="109"/>
      <c r="L67" s="109"/>
      <c r="M67" s="109"/>
      <c r="N67" s="109"/>
      <c r="O67" s="457"/>
      <c r="P67" s="458"/>
      <c r="Q67" s="109"/>
    </row>
    <row r="68" spans="2:17" x14ac:dyDescent="0.25">
      <c r="B68" s="3"/>
      <c r="C68" s="3"/>
      <c r="D68" s="5"/>
      <c r="E68" s="5"/>
      <c r="F68" s="4"/>
      <c r="G68" s="4"/>
      <c r="H68" s="4"/>
      <c r="I68" s="85"/>
      <c r="J68" s="85"/>
      <c r="K68" s="109"/>
      <c r="L68" s="109"/>
      <c r="M68" s="109"/>
      <c r="N68" s="109"/>
      <c r="O68" s="457"/>
      <c r="P68" s="458"/>
      <c r="Q68" s="109"/>
    </row>
    <row r="69" spans="2:17" x14ac:dyDescent="0.25">
      <c r="B69" s="3"/>
      <c r="C69" s="3"/>
      <c r="D69" s="5"/>
      <c r="E69" s="5"/>
      <c r="F69" s="4"/>
      <c r="G69" s="4"/>
      <c r="H69" s="4"/>
      <c r="I69" s="85"/>
      <c r="J69" s="85"/>
      <c r="K69" s="109"/>
      <c r="L69" s="109"/>
      <c r="M69" s="109"/>
      <c r="N69" s="109"/>
      <c r="O69" s="457"/>
      <c r="P69" s="458"/>
      <c r="Q69" s="109"/>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109"/>
      <c r="C72" s="109"/>
      <c r="D72" s="109"/>
      <c r="E72" s="109"/>
      <c r="F72" s="109"/>
      <c r="G72" s="109"/>
      <c r="H72" s="109"/>
      <c r="I72" s="109"/>
      <c r="J72" s="109"/>
      <c r="K72" s="109"/>
      <c r="L72" s="109"/>
      <c r="M72" s="109"/>
      <c r="N72" s="109"/>
      <c r="O72" s="457"/>
      <c r="P72" s="458"/>
      <c r="Q72" s="109"/>
    </row>
    <row r="73" spans="2:17" x14ac:dyDescent="0.25">
      <c r="B73" s="9" t="s">
        <v>1</v>
      </c>
    </row>
    <row r="74" spans="2:17" x14ac:dyDescent="0.25">
      <c r="B74" s="9" t="s">
        <v>37</v>
      </c>
    </row>
    <row r="75" spans="2:17" x14ac:dyDescent="0.25">
      <c r="B75" s="9" t="s">
        <v>60</v>
      </c>
    </row>
    <row r="77" spans="2:17" ht="15.75" thickBot="1" x14ac:dyDescent="0.3"/>
    <row r="78" spans="2:17" ht="27" thickBot="1" x14ac:dyDescent="0.3">
      <c r="B78" s="449" t="s">
        <v>38</v>
      </c>
      <c r="C78" s="450"/>
      <c r="D78" s="450"/>
      <c r="E78" s="450"/>
      <c r="F78" s="450"/>
      <c r="G78" s="450"/>
      <c r="H78" s="450"/>
      <c r="I78" s="450"/>
      <c r="J78" s="450"/>
      <c r="K78" s="450"/>
      <c r="L78" s="450"/>
      <c r="M78" s="450"/>
      <c r="N78" s="451"/>
    </row>
    <row r="83" spans="2:17" ht="76.5" customHeight="1" x14ac:dyDescent="0.25">
      <c r="B83" s="108" t="s">
        <v>0</v>
      </c>
      <c r="C83" s="108" t="s">
        <v>39</v>
      </c>
      <c r="D83" s="108" t="s">
        <v>40</v>
      </c>
      <c r="E83" s="108" t="s">
        <v>78</v>
      </c>
      <c r="F83" s="108" t="s">
        <v>80</v>
      </c>
      <c r="G83" s="108" t="s">
        <v>81</v>
      </c>
      <c r="H83" s="108" t="s">
        <v>82</v>
      </c>
      <c r="I83" s="108" t="s">
        <v>79</v>
      </c>
      <c r="J83" s="452" t="s">
        <v>83</v>
      </c>
      <c r="K83" s="453"/>
      <c r="L83" s="454"/>
      <c r="M83" s="108" t="s">
        <v>84</v>
      </c>
      <c r="N83" s="108" t="s">
        <v>41</v>
      </c>
      <c r="O83" s="108" t="s">
        <v>42</v>
      </c>
      <c r="P83" s="452" t="s">
        <v>3</v>
      </c>
      <c r="Q83" s="454"/>
    </row>
    <row r="84" spans="2:17" ht="60.75" customHeight="1" x14ac:dyDescent="0.25">
      <c r="B84" s="190"/>
      <c r="C84" s="190"/>
      <c r="D84" s="3"/>
      <c r="E84" s="3"/>
      <c r="F84" s="3"/>
      <c r="G84" s="3"/>
      <c r="H84" s="3"/>
      <c r="I84" s="5"/>
      <c r="J84" s="1" t="s">
        <v>482</v>
      </c>
      <c r="K84" s="86" t="s">
        <v>527</v>
      </c>
      <c r="L84" s="85" t="s">
        <v>528</v>
      </c>
      <c r="M84" s="109"/>
      <c r="N84" s="109"/>
      <c r="O84" s="109"/>
      <c r="P84" s="463"/>
      <c r="Q84" s="463"/>
    </row>
    <row r="85" spans="2:17" ht="60.75" customHeight="1" x14ac:dyDescent="0.25">
      <c r="B85" s="372" t="s">
        <v>160</v>
      </c>
      <c r="C85" s="372" t="s">
        <v>95</v>
      </c>
      <c r="D85" s="372" t="s">
        <v>2112</v>
      </c>
      <c r="E85" s="372">
        <v>56076999</v>
      </c>
      <c r="F85" s="372" t="s">
        <v>273</v>
      </c>
      <c r="G85" s="372" t="s">
        <v>274</v>
      </c>
      <c r="H85" s="401">
        <v>39718</v>
      </c>
      <c r="I85" s="375"/>
      <c r="J85" s="372"/>
      <c r="K85" s="375"/>
      <c r="L85" s="375"/>
      <c r="M85" s="372" t="s">
        <v>95</v>
      </c>
      <c r="N85" s="372" t="s">
        <v>95</v>
      </c>
      <c r="O85" s="372" t="s">
        <v>96</v>
      </c>
      <c r="P85" s="461" t="s">
        <v>2113</v>
      </c>
      <c r="Q85" s="462"/>
    </row>
    <row r="86" spans="2:17" ht="60.75" customHeight="1" x14ac:dyDescent="0.25">
      <c r="B86" s="372" t="s">
        <v>160</v>
      </c>
      <c r="C86" s="372" t="s">
        <v>95</v>
      </c>
      <c r="D86" s="372" t="s">
        <v>2114</v>
      </c>
      <c r="E86" s="372">
        <v>22650318</v>
      </c>
      <c r="F86" s="372" t="s">
        <v>535</v>
      </c>
      <c r="G86" s="372" t="s">
        <v>117</v>
      </c>
      <c r="H86" s="401">
        <v>37606</v>
      </c>
      <c r="I86" s="375"/>
      <c r="J86" s="372" t="s">
        <v>2115</v>
      </c>
      <c r="K86" s="375" t="s">
        <v>2116</v>
      </c>
      <c r="L86" s="375" t="s">
        <v>1511</v>
      </c>
      <c r="M86" s="372" t="s">
        <v>95</v>
      </c>
      <c r="N86" s="372" t="s">
        <v>95</v>
      </c>
      <c r="O86" s="372" t="s">
        <v>95</v>
      </c>
      <c r="P86" s="461"/>
      <c r="Q86" s="462"/>
    </row>
    <row r="87" spans="2:17" ht="60.75" customHeight="1" x14ac:dyDescent="0.25">
      <c r="B87" s="372" t="s">
        <v>220</v>
      </c>
      <c r="C87" s="372" t="s">
        <v>95</v>
      </c>
      <c r="D87" s="372" t="s">
        <v>2117</v>
      </c>
      <c r="E87" s="372">
        <v>1129510612</v>
      </c>
      <c r="F87" s="372" t="s">
        <v>363</v>
      </c>
      <c r="G87" s="372" t="s">
        <v>1195</v>
      </c>
      <c r="H87" s="401">
        <v>41180</v>
      </c>
      <c r="I87" s="375"/>
      <c r="J87" s="372" t="s">
        <v>2115</v>
      </c>
      <c r="K87" s="375" t="s">
        <v>2118</v>
      </c>
      <c r="L87" s="375" t="s">
        <v>192</v>
      </c>
      <c r="M87" s="372" t="s">
        <v>95</v>
      </c>
      <c r="N87" s="372" t="s">
        <v>95</v>
      </c>
      <c r="O87" s="372" t="s">
        <v>95</v>
      </c>
      <c r="P87" s="372"/>
      <c r="Q87" s="372"/>
    </row>
    <row r="88" spans="2:17" ht="48.75" customHeight="1" x14ac:dyDescent="0.25">
      <c r="B88" s="372"/>
      <c r="C88" s="372"/>
      <c r="D88" s="372"/>
      <c r="E88" s="372"/>
      <c r="F88" s="372"/>
      <c r="G88" s="372"/>
      <c r="H88" s="401"/>
      <c r="I88" s="375"/>
      <c r="J88" s="372" t="s">
        <v>2119</v>
      </c>
      <c r="K88" s="402" t="s">
        <v>2120</v>
      </c>
      <c r="L88" s="375" t="s">
        <v>192</v>
      </c>
      <c r="M88" s="372" t="s">
        <v>95</v>
      </c>
      <c r="N88" s="372" t="s">
        <v>95</v>
      </c>
      <c r="O88" s="372" t="s">
        <v>95</v>
      </c>
      <c r="P88" s="460"/>
      <c r="Q88" s="460"/>
    </row>
    <row r="89" spans="2:17" ht="30" x14ac:dyDescent="0.25">
      <c r="B89" s="372" t="s">
        <v>220</v>
      </c>
      <c r="C89" s="372" t="s">
        <v>95</v>
      </c>
      <c r="D89" s="372" t="s">
        <v>2121</v>
      </c>
      <c r="E89" s="372">
        <v>22584514</v>
      </c>
      <c r="F89" s="372" t="s">
        <v>363</v>
      </c>
      <c r="G89" s="372" t="s">
        <v>117</v>
      </c>
      <c r="H89" s="401">
        <v>38923</v>
      </c>
      <c r="I89" s="372"/>
      <c r="J89" s="372" t="s">
        <v>2122</v>
      </c>
      <c r="K89" s="372" t="s">
        <v>2123</v>
      </c>
      <c r="L89" s="372" t="s">
        <v>559</v>
      </c>
      <c r="M89" s="372" t="s">
        <v>95</v>
      </c>
      <c r="N89" s="372" t="s">
        <v>95</v>
      </c>
      <c r="O89" s="372" t="s">
        <v>95</v>
      </c>
      <c r="P89" s="372"/>
      <c r="Q89" s="372"/>
    </row>
    <row r="90" spans="2:17" ht="30" x14ac:dyDescent="0.25">
      <c r="B90" s="372" t="s">
        <v>2124</v>
      </c>
      <c r="C90" s="372" t="s">
        <v>95</v>
      </c>
      <c r="D90" s="372" t="s">
        <v>2125</v>
      </c>
      <c r="E90" s="372">
        <v>32793484</v>
      </c>
      <c r="F90" s="372" t="s">
        <v>2126</v>
      </c>
      <c r="G90" s="372" t="s">
        <v>116</v>
      </c>
      <c r="H90" s="401">
        <v>36273</v>
      </c>
      <c r="I90" s="372"/>
      <c r="J90" s="372" t="s">
        <v>2127</v>
      </c>
      <c r="K90" s="372" t="s">
        <v>2128</v>
      </c>
      <c r="L90" s="372" t="s">
        <v>348</v>
      </c>
      <c r="M90" s="372" t="s">
        <v>95</v>
      </c>
      <c r="N90" s="372" t="s">
        <v>95</v>
      </c>
      <c r="O90" s="372" t="s">
        <v>95</v>
      </c>
      <c r="P90" s="372"/>
      <c r="Q90" s="372"/>
    </row>
    <row r="91" spans="2:17" ht="30" x14ac:dyDescent="0.25">
      <c r="B91" s="372" t="s">
        <v>2124</v>
      </c>
      <c r="C91" s="372" t="s">
        <v>95</v>
      </c>
      <c r="D91" s="372" t="s">
        <v>2129</v>
      </c>
      <c r="E91" s="372">
        <v>32866619</v>
      </c>
      <c r="F91" s="372" t="s">
        <v>2126</v>
      </c>
      <c r="G91" s="372" t="s">
        <v>116</v>
      </c>
      <c r="H91" s="401">
        <v>38802</v>
      </c>
      <c r="I91" s="372"/>
      <c r="J91" s="372" t="s">
        <v>2130</v>
      </c>
      <c r="K91" s="401" t="s">
        <v>2131</v>
      </c>
      <c r="L91" s="372" t="s">
        <v>348</v>
      </c>
      <c r="M91" s="372" t="s">
        <v>95</v>
      </c>
      <c r="N91" s="372" t="s">
        <v>95</v>
      </c>
      <c r="O91" s="372" t="s">
        <v>95</v>
      </c>
      <c r="P91" s="372"/>
      <c r="Q91" s="372"/>
    </row>
    <row r="92" spans="2:17" ht="15.75" thickBot="1" x14ac:dyDescent="0.3"/>
    <row r="93" spans="2:17" ht="27" thickBot="1" x14ac:dyDescent="0.3">
      <c r="B93" s="449" t="s">
        <v>44</v>
      </c>
      <c r="C93" s="450"/>
      <c r="D93" s="450"/>
      <c r="E93" s="450"/>
      <c r="F93" s="450"/>
      <c r="G93" s="450"/>
      <c r="H93" s="450"/>
      <c r="I93" s="450"/>
      <c r="J93" s="450"/>
      <c r="K93" s="450"/>
      <c r="L93" s="450"/>
      <c r="M93" s="450"/>
      <c r="N93" s="451"/>
    </row>
    <row r="96" spans="2:17" ht="46.15" customHeight="1" x14ac:dyDescent="0.25">
      <c r="B96" s="68" t="s">
        <v>33</v>
      </c>
      <c r="C96" s="68" t="s">
        <v>45</v>
      </c>
      <c r="D96" s="452" t="s">
        <v>3</v>
      </c>
      <c r="E96" s="454"/>
    </row>
    <row r="97" spans="1:26" ht="46.9" customHeight="1" x14ac:dyDescent="0.25">
      <c r="B97" s="69" t="s">
        <v>85</v>
      </c>
      <c r="C97" s="367" t="s">
        <v>95</v>
      </c>
      <c r="D97" s="463"/>
      <c r="E97" s="463"/>
    </row>
    <row r="100" spans="1:26" ht="26.25" x14ac:dyDescent="0.25">
      <c r="B100" s="437" t="s">
        <v>62</v>
      </c>
      <c r="C100" s="438"/>
      <c r="D100" s="438"/>
      <c r="E100" s="438"/>
      <c r="F100" s="438"/>
      <c r="G100" s="438"/>
      <c r="H100" s="438"/>
      <c r="I100" s="438"/>
      <c r="J100" s="438"/>
      <c r="K100" s="438"/>
      <c r="L100" s="438"/>
      <c r="M100" s="438"/>
      <c r="N100" s="438"/>
      <c r="O100" s="438"/>
      <c r="P100" s="438"/>
    </row>
    <row r="102" spans="1:26" ht="15.75" thickBot="1" x14ac:dyDescent="0.3"/>
    <row r="103" spans="1:26" ht="27" thickBot="1" x14ac:dyDescent="0.3">
      <c r="B103" s="449" t="s">
        <v>52</v>
      </c>
      <c r="C103" s="450"/>
      <c r="D103" s="450"/>
      <c r="E103" s="450"/>
      <c r="F103" s="450"/>
      <c r="G103" s="450"/>
      <c r="H103" s="450"/>
      <c r="I103" s="450"/>
      <c r="J103" s="450"/>
      <c r="K103" s="450"/>
      <c r="L103" s="450"/>
      <c r="M103" s="450"/>
      <c r="N103" s="451"/>
    </row>
    <row r="105" spans="1:26" ht="15.75" thickBot="1" x14ac:dyDescent="0.3">
      <c r="M105" s="65"/>
      <c r="N105" s="65"/>
    </row>
    <row r="106" spans="1:26" s="95" customFormat="1" ht="109.5" customHeight="1" x14ac:dyDescent="0.25">
      <c r="B106" s="106" t="s">
        <v>104</v>
      </c>
      <c r="C106" s="106" t="s">
        <v>105</v>
      </c>
      <c r="D106" s="106" t="s">
        <v>106</v>
      </c>
      <c r="E106" s="106" t="s">
        <v>43</v>
      </c>
      <c r="F106" s="106" t="s">
        <v>22</v>
      </c>
      <c r="G106" s="106" t="s">
        <v>65</v>
      </c>
      <c r="H106" s="106" t="s">
        <v>17</v>
      </c>
      <c r="I106" s="106" t="s">
        <v>10</v>
      </c>
      <c r="J106" s="106" t="s">
        <v>31</v>
      </c>
      <c r="K106" s="106" t="s">
        <v>59</v>
      </c>
      <c r="L106" s="106" t="s">
        <v>20</v>
      </c>
      <c r="M106" s="91" t="s">
        <v>26</v>
      </c>
      <c r="N106" s="106" t="s">
        <v>107</v>
      </c>
      <c r="O106" s="106" t="s">
        <v>36</v>
      </c>
      <c r="P106" s="107" t="s">
        <v>11</v>
      </c>
      <c r="Q106" s="107" t="s">
        <v>19</v>
      </c>
    </row>
    <row r="107" spans="1:26" s="101" customFormat="1" ht="90" x14ac:dyDescent="0.25">
      <c r="A107" s="47">
        <v>1</v>
      </c>
      <c r="B107" s="102" t="s">
        <v>2106</v>
      </c>
      <c r="C107" s="103"/>
      <c r="D107" s="102"/>
      <c r="E107" s="155"/>
      <c r="F107" s="97"/>
      <c r="G107" s="115"/>
      <c r="H107" s="105"/>
      <c r="I107" s="99"/>
      <c r="J107" s="99"/>
      <c r="K107" s="99"/>
      <c r="L107" s="99"/>
      <c r="M107" s="90"/>
      <c r="N107" s="90">
        <f>+M107*G107</f>
        <v>0</v>
      </c>
      <c r="O107" s="27"/>
      <c r="P107" s="27"/>
      <c r="Q107" s="116" t="s">
        <v>2132</v>
      </c>
      <c r="R107" s="100"/>
      <c r="S107" s="100"/>
      <c r="T107" s="100"/>
      <c r="U107" s="100"/>
      <c r="V107" s="100"/>
      <c r="W107" s="100"/>
      <c r="X107" s="100"/>
      <c r="Y107" s="100"/>
      <c r="Z107" s="100"/>
    </row>
    <row r="108" spans="1:26" s="101" customFormat="1" x14ac:dyDescent="0.25">
      <c r="A108" s="47">
        <f>+A107+1</f>
        <v>2</v>
      </c>
      <c r="B108" s="102"/>
      <c r="C108" s="103"/>
      <c r="D108" s="102"/>
      <c r="E108" s="155"/>
      <c r="F108" s="98"/>
      <c r="G108" s="97"/>
      <c r="H108" s="105"/>
      <c r="I108" s="99"/>
      <c r="J108" s="99"/>
      <c r="K108" s="99"/>
      <c r="L108" s="99"/>
      <c r="M108" s="90"/>
      <c r="N108" s="90"/>
      <c r="O108" s="27"/>
      <c r="P108" s="27"/>
      <c r="Q108" s="116"/>
      <c r="R108" s="100"/>
      <c r="S108" s="100"/>
      <c r="T108" s="100"/>
      <c r="U108" s="100"/>
      <c r="V108" s="100"/>
      <c r="W108" s="100"/>
      <c r="X108" s="100"/>
      <c r="Y108" s="100"/>
      <c r="Z108" s="100"/>
    </row>
    <row r="109" spans="1:26" s="101" customFormat="1" x14ac:dyDescent="0.25">
      <c r="A109" s="47">
        <f t="shared" ref="A109:A114" si="2">+A108+1</f>
        <v>3</v>
      </c>
      <c r="B109" s="102"/>
      <c r="C109" s="103"/>
      <c r="D109" s="102"/>
      <c r="E109" s="155"/>
      <c r="F109" s="98"/>
      <c r="G109" s="97"/>
      <c r="H109" s="105"/>
      <c r="I109" s="99"/>
      <c r="J109" s="99"/>
      <c r="K109" s="99"/>
      <c r="L109" s="99"/>
      <c r="M109" s="90"/>
      <c r="N109" s="90"/>
      <c r="O109" s="27"/>
      <c r="P109" s="27"/>
      <c r="Q109" s="116"/>
      <c r="R109" s="100"/>
      <c r="S109" s="100"/>
      <c r="T109" s="100"/>
      <c r="U109" s="100"/>
      <c r="V109" s="100"/>
      <c r="W109" s="100"/>
      <c r="X109" s="100"/>
      <c r="Y109" s="100"/>
      <c r="Z109" s="100"/>
    </row>
    <row r="110" spans="1:26" s="101" customFormat="1" x14ac:dyDescent="0.25">
      <c r="A110" s="47">
        <f t="shared" si="2"/>
        <v>4</v>
      </c>
      <c r="B110" s="102"/>
      <c r="C110" s="103"/>
      <c r="D110" s="102"/>
      <c r="E110" s="155"/>
      <c r="F110" s="98"/>
      <c r="G110" s="98"/>
      <c r="H110" s="98"/>
      <c r="I110" s="99"/>
      <c r="J110" s="99"/>
      <c r="K110" s="99"/>
      <c r="L110" s="99"/>
      <c r="M110" s="90"/>
      <c r="N110" s="90"/>
      <c r="O110" s="27"/>
      <c r="P110" s="27"/>
      <c r="Q110" s="116"/>
      <c r="R110" s="100"/>
      <c r="S110" s="100"/>
      <c r="T110" s="100"/>
      <c r="U110" s="100"/>
      <c r="V110" s="100"/>
      <c r="W110" s="100"/>
      <c r="X110" s="100"/>
      <c r="Y110" s="100"/>
      <c r="Z110" s="100"/>
    </row>
    <row r="111" spans="1:26" s="101" customFormat="1" x14ac:dyDescent="0.25">
      <c r="A111" s="47">
        <f t="shared" si="2"/>
        <v>5</v>
      </c>
      <c r="B111" s="102"/>
      <c r="C111" s="103"/>
      <c r="D111" s="102"/>
      <c r="E111" s="155"/>
      <c r="F111" s="98"/>
      <c r="G111" s="98"/>
      <c r="H111" s="98"/>
      <c r="I111" s="99"/>
      <c r="J111" s="99"/>
      <c r="K111" s="99"/>
      <c r="L111" s="99"/>
      <c r="M111" s="90"/>
      <c r="N111" s="90"/>
      <c r="O111" s="27"/>
      <c r="P111" s="27"/>
      <c r="Q111" s="116"/>
      <c r="R111" s="100"/>
      <c r="S111" s="100"/>
      <c r="T111" s="100"/>
      <c r="U111" s="100"/>
      <c r="V111" s="100"/>
      <c r="W111" s="100"/>
      <c r="X111" s="100"/>
      <c r="Y111" s="100"/>
      <c r="Z111" s="100"/>
    </row>
    <row r="112" spans="1:26" s="101" customFormat="1" x14ac:dyDescent="0.25">
      <c r="A112" s="47">
        <f t="shared" si="2"/>
        <v>6</v>
      </c>
      <c r="B112" s="102"/>
      <c r="C112" s="103"/>
      <c r="D112" s="102"/>
      <c r="E112" s="155"/>
      <c r="F112" s="98"/>
      <c r="G112" s="98"/>
      <c r="H112" s="98"/>
      <c r="I112" s="99"/>
      <c r="J112" s="99"/>
      <c r="K112" s="99"/>
      <c r="L112" s="99"/>
      <c r="M112" s="90"/>
      <c r="N112" s="90"/>
      <c r="O112" s="27"/>
      <c r="P112" s="27"/>
      <c r="Q112" s="116"/>
      <c r="R112" s="100"/>
      <c r="S112" s="100"/>
      <c r="T112" s="100"/>
      <c r="U112" s="100"/>
      <c r="V112" s="100"/>
      <c r="W112" s="100"/>
      <c r="X112" s="100"/>
      <c r="Y112" s="100"/>
      <c r="Z112" s="100"/>
    </row>
    <row r="113" spans="1:26" s="101" customFormat="1" x14ac:dyDescent="0.25">
      <c r="A113" s="47">
        <f t="shared" si="2"/>
        <v>7</v>
      </c>
      <c r="B113" s="102"/>
      <c r="C113" s="103"/>
      <c r="D113" s="102"/>
      <c r="E113" s="155"/>
      <c r="F113" s="98"/>
      <c r="G113" s="98"/>
      <c r="H113" s="98"/>
      <c r="I113" s="99"/>
      <c r="J113" s="99"/>
      <c r="K113" s="99"/>
      <c r="L113" s="99"/>
      <c r="M113" s="90"/>
      <c r="N113" s="90"/>
      <c r="O113" s="27"/>
      <c r="P113" s="27"/>
      <c r="Q113" s="116"/>
      <c r="R113" s="100"/>
      <c r="S113" s="100"/>
      <c r="T113" s="100"/>
      <c r="U113" s="100"/>
      <c r="V113" s="100"/>
      <c r="W113" s="100"/>
      <c r="X113" s="100"/>
      <c r="Y113" s="100"/>
      <c r="Z113" s="100"/>
    </row>
    <row r="114" spans="1:26" s="101" customFormat="1" x14ac:dyDescent="0.25">
      <c r="A114" s="47">
        <f t="shared" si="2"/>
        <v>8</v>
      </c>
      <c r="B114" s="102"/>
      <c r="C114" s="103"/>
      <c r="D114" s="102"/>
      <c r="E114" s="155"/>
      <c r="F114" s="98"/>
      <c r="G114" s="98"/>
      <c r="H114" s="98"/>
      <c r="I114" s="99"/>
      <c r="J114" s="99"/>
      <c r="K114" s="99"/>
      <c r="L114" s="99"/>
      <c r="M114" s="90"/>
      <c r="N114" s="90"/>
      <c r="O114" s="27"/>
      <c r="P114" s="27"/>
      <c r="Q114" s="116"/>
      <c r="R114" s="100"/>
      <c r="S114" s="100"/>
      <c r="T114" s="100"/>
      <c r="U114" s="100"/>
      <c r="V114" s="100"/>
      <c r="W114" s="100"/>
      <c r="X114" s="100"/>
      <c r="Y114" s="100"/>
      <c r="Z114" s="100"/>
    </row>
    <row r="115" spans="1:26" s="101" customFormat="1" x14ac:dyDescent="0.25">
      <c r="A115" s="47"/>
      <c r="B115" s="50" t="s">
        <v>16</v>
      </c>
      <c r="C115" s="103"/>
      <c r="D115" s="102"/>
      <c r="E115" s="155"/>
      <c r="F115" s="98"/>
      <c r="G115" s="98"/>
      <c r="H115" s="98"/>
      <c r="I115" s="99"/>
      <c r="J115" s="99"/>
      <c r="K115" s="104">
        <f t="shared" ref="K115:N115" si="3">SUM(K107:K114)</f>
        <v>0</v>
      </c>
      <c r="L115" s="104">
        <f t="shared" si="3"/>
        <v>0</v>
      </c>
      <c r="M115" s="114">
        <f t="shared" si="3"/>
        <v>0</v>
      </c>
      <c r="N115" s="104">
        <f t="shared" si="3"/>
        <v>0</v>
      </c>
      <c r="O115" s="27"/>
      <c r="P115" s="27"/>
      <c r="Q115" s="117"/>
    </row>
    <row r="116" spans="1:26" x14ac:dyDescent="0.25">
      <c r="B116" s="30"/>
      <c r="C116" s="30"/>
      <c r="D116" s="30"/>
      <c r="E116" s="31"/>
      <c r="F116" s="30"/>
      <c r="G116" s="30"/>
      <c r="H116" s="30"/>
      <c r="I116" s="30"/>
      <c r="J116" s="30"/>
      <c r="K116" s="30"/>
      <c r="L116" s="30"/>
      <c r="M116" s="30"/>
      <c r="N116" s="30"/>
      <c r="O116" s="30"/>
      <c r="P116" s="30"/>
    </row>
    <row r="117" spans="1:26" ht="18.75" x14ac:dyDescent="0.25">
      <c r="B117" s="59" t="s">
        <v>32</v>
      </c>
      <c r="C117" s="73"/>
      <c r="H117" s="32"/>
      <c r="I117" s="32"/>
      <c r="J117" s="32"/>
      <c r="K117" s="32"/>
      <c r="L117" s="32"/>
      <c r="M117" s="32"/>
      <c r="N117" s="30"/>
      <c r="O117" s="30"/>
      <c r="P117" s="30"/>
    </row>
    <row r="119" spans="1:26" ht="15.75" thickBot="1" x14ac:dyDescent="0.3"/>
    <row r="120" spans="1:26" ht="37.15" customHeight="1" thickBot="1" x14ac:dyDescent="0.3">
      <c r="B120" s="76" t="s">
        <v>47</v>
      </c>
      <c r="C120" s="77" t="s">
        <v>48</v>
      </c>
      <c r="D120" s="76" t="s">
        <v>49</v>
      </c>
      <c r="E120" s="77" t="s">
        <v>53</v>
      </c>
    </row>
    <row r="121" spans="1:26" ht="41.45" customHeight="1" x14ac:dyDescent="0.25">
      <c r="B121" s="67" t="s">
        <v>86</v>
      </c>
      <c r="C121" s="70">
        <v>20</v>
      </c>
      <c r="D121" s="70">
        <v>0</v>
      </c>
      <c r="E121" s="467">
        <f>+D121+D122+D123</f>
        <v>0</v>
      </c>
    </row>
    <row r="122" spans="1:26" x14ac:dyDescent="0.25">
      <c r="B122" s="67" t="s">
        <v>87</v>
      </c>
      <c r="C122" s="374">
        <v>30</v>
      </c>
      <c r="D122" s="367">
        <v>0</v>
      </c>
      <c r="E122" s="468"/>
    </row>
    <row r="123" spans="1:26" ht="15.75" thickBot="1" x14ac:dyDescent="0.3">
      <c r="B123" s="67" t="s">
        <v>88</v>
      </c>
      <c r="C123" s="72">
        <v>40</v>
      </c>
      <c r="D123" s="72">
        <v>0</v>
      </c>
      <c r="E123" s="469"/>
    </row>
    <row r="125" spans="1:26" ht="15.75" thickBot="1" x14ac:dyDescent="0.3"/>
    <row r="126" spans="1:26" ht="27" thickBot="1" x14ac:dyDescent="0.3">
      <c r="B126" s="449" t="s">
        <v>50</v>
      </c>
      <c r="C126" s="450"/>
      <c r="D126" s="450"/>
      <c r="E126" s="450"/>
      <c r="F126" s="450"/>
      <c r="G126" s="450"/>
      <c r="H126" s="450"/>
      <c r="I126" s="450"/>
      <c r="J126" s="450"/>
      <c r="K126" s="450"/>
      <c r="L126" s="450"/>
      <c r="M126" s="450"/>
      <c r="N126" s="451"/>
    </row>
    <row r="128" spans="1:26" ht="76.5" customHeight="1" x14ac:dyDescent="0.25">
      <c r="B128" s="108" t="s">
        <v>0</v>
      </c>
      <c r="C128" s="108" t="s">
        <v>39</v>
      </c>
      <c r="D128" s="108" t="s">
        <v>40</v>
      </c>
      <c r="E128" s="108" t="s">
        <v>78</v>
      </c>
      <c r="F128" s="108" t="s">
        <v>80</v>
      </c>
      <c r="G128" s="108" t="s">
        <v>81</v>
      </c>
      <c r="H128" s="108" t="s">
        <v>82</v>
      </c>
      <c r="I128" s="108" t="s">
        <v>79</v>
      </c>
      <c r="J128" s="452" t="s">
        <v>83</v>
      </c>
      <c r="K128" s="453"/>
      <c r="L128" s="454"/>
      <c r="M128" s="108" t="s">
        <v>84</v>
      </c>
      <c r="N128" s="108" t="s">
        <v>41</v>
      </c>
      <c r="O128" s="108" t="s">
        <v>42</v>
      </c>
      <c r="P128" s="452" t="s">
        <v>3</v>
      </c>
      <c r="Q128" s="454"/>
    </row>
    <row r="129" spans="2:17" s="403" customFormat="1" ht="60.75" customHeight="1" x14ac:dyDescent="0.25">
      <c r="B129" s="372"/>
      <c r="C129" s="372"/>
      <c r="D129" s="372"/>
      <c r="E129" s="372"/>
      <c r="F129" s="372"/>
      <c r="G129" s="372"/>
      <c r="H129" s="401"/>
      <c r="I129" s="375"/>
      <c r="J129" s="372" t="s">
        <v>482</v>
      </c>
      <c r="K129" s="375" t="s">
        <v>527</v>
      </c>
      <c r="L129" s="375" t="s">
        <v>528</v>
      </c>
      <c r="M129" s="372"/>
      <c r="N129" s="372" t="s">
        <v>95</v>
      </c>
      <c r="O129" s="372" t="s">
        <v>95</v>
      </c>
      <c r="P129" s="460"/>
      <c r="Q129" s="460"/>
    </row>
    <row r="130" spans="2:17" s="403" customFormat="1" ht="60.75" customHeight="1" x14ac:dyDescent="0.25">
      <c r="B130" s="372" t="s">
        <v>510</v>
      </c>
      <c r="C130" s="372" t="s">
        <v>95</v>
      </c>
      <c r="D130" s="372" t="s">
        <v>2133</v>
      </c>
      <c r="E130" s="372">
        <v>32665320</v>
      </c>
      <c r="F130" s="372" t="s">
        <v>2134</v>
      </c>
      <c r="G130" s="372" t="s">
        <v>2135</v>
      </c>
      <c r="H130" s="401">
        <v>34374</v>
      </c>
      <c r="I130" s="375"/>
      <c r="J130" s="372" t="s">
        <v>2136</v>
      </c>
      <c r="K130" s="375" t="s">
        <v>2137</v>
      </c>
      <c r="L130" s="375" t="s">
        <v>1511</v>
      </c>
      <c r="M130" s="372"/>
      <c r="N130" s="372" t="s">
        <v>96</v>
      </c>
      <c r="O130" s="372" t="s">
        <v>95</v>
      </c>
      <c r="P130" s="461" t="s">
        <v>2138</v>
      </c>
      <c r="Q130" s="462"/>
    </row>
    <row r="131" spans="2:17" s="403" customFormat="1" ht="60.75" customHeight="1" x14ac:dyDescent="0.25">
      <c r="B131" s="372" t="s">
        <v>92</v>
      </c>
      <c r="C131" s="372" t="s">
        <v>95</v>
      </c>
      <c r="D131" s="372" t="s">
        <v>2139</v>
      </c>
      <c r="E131" s="372">
        <v>57305464</v>
      </c>
      <c r="F131" s="372" t="s">
        <v>770</v>
      </c>
      <c r="G131" s="372" t="s">
        <v>116</v>
      </c>
      <c r="H131" s="401">
        <v>39725</v>
      </c>
      <c r="I131" s="375"/>
      <c r="J131" s="372" t="s">
        <v>2140</v>
      </c>
      <c r="K131" s="375" t="s">
        <v>2141</v>
      </c>
      <c r="L131" s="375" t="s">
        <v>559</v>
      </c>
      <c r="M131" s="372"/>
      <c r="N131" s="372" t="s">
        <v>95</v>
      </c>
      <c r="O131" s="372" t="s">
        <v>95</v>
      </c>
      <c r="P131" s="372"/>
      <c r="Q131" s="372"/>
    </row>
    <row r="132" spans="2:17" s="403" customFormat="1" ht="33.6" customHeight="1" x14ac:dyDescent="0.25">
      <c r="B132" s="372" t="s">
        <v>93</v>
      </c>
      <c r="C132" s="372" t="s">
        <v>95</v>
      </c>
      <c r="D132" s="372" t="s">
        <v>2142</v>
      </c>
      <c r="E132" s="372">
        <v>73183285</v>
      </c>
      <c r="F132" s="372" t="s">
        <v>128</v>
      </c>
      <c r="G132" s="372" t="s">
        <v>2143</v>
      </c>
      <c r="H132" s="401">
        <v>40831</v>
      </c>
      <c r="I132" s="375"/>
      <c r="J132" s="372" t="s">
        <v>2144</v>
      </c>
      <c r="K132" s="375" t="s">
        <v>2145</v>
      </c>
      <c r="L132" s="375" t="s">
        <v>1014</v>
      </c>
      <c r="M132" s="372"/>
      <c r="N132" s="372" t="s">
        <v>95</v>
      </c>
      <c r="O132" s="372" t="s">
        <v>95</v>
      </c>
      <c r="P132" s="460"/>
      <c r="Q132" s="460"/>
    </row>
    <row r="135" spans="2:17" ht="15.75" thickBot="1" x14ac:dyDescent="0.3"/>
    <row r="136" spans="2:17" ht="54" customHeight="1" x14ac:dyDescent="0.25">
      <c r="B136" s="112" t="s">
        <v>33</v>
      </c>
      <c r="C136" s="112" t="s">
        <v>47</v>
      </c>
      <c r="D136" s="108" t="s">
        <v>48</v>
      </c>
      <c r="E136" s="112" t="s">
        <v>49</v>
      </c>
      <c r="F136" s="77" t="s">
        <v>54</v>
      </c>
      <c r="G136" s="82"/>
    </row>
    <row r="137" spans="2:17" ht="120.75" customHeight="1" x14ac:dyDescent="0.2">
      <c r="B137" s="470" t="s">
        <v>51</v>
      </c>
      <c r="C137" s="6" t="s">
        <v>89</v>
      </c>
      <c r="D137" s="367">
        <v>25</v>
      </c>
      <c r="E137" s="367"/>
      <c r="F137" s="471">
        <f>+E137+E138+E139</f>
        <v>35</v>
      </c>
      <c r="G137" s="83"/>
    </row>
    <row r="138" spans="2:17" ht="76.150000000000006" customHeight="1" x14ac:dyDescent="0.2">
      <c r="B138" s="470"/>
      <c r="C138" s="6" t="s">
        <v>90</v>
      </c>
      <c r="D138" s="372">
        <v>25</v>
      </c>
      <c r="E138" s="367">
        <v>25</v>
      </c>
      <c r="F138" s="472"/>
      <c r="G138" s="83"/>
    </row>
    <row r="139" spans="2:17" ht="69" customHeight="1" x14ac:dyDescent="0.2">
      <c r="B139" s="470"/>
      <c r="C139" s="6" t="s">
        <v>91</v>
      </c>
      <c r="D139" s="367">
        <v>10</v>
      </c>
      <c r="E139" s="367">
        <v>10</v>
      </c>
      <c r="F139" s="473"/>
      <c r="G139" s="83"/>
    </row>
    <row r="140" spans="2:17" x14ac:dyDescent="0.25">
      <c r="C140" s="92"/>
    </row>
    <row r="143" spans="2:17" x14ac:dyDescent="0.25">
      <c r="B143" s="110" t="s">
        <v>55</v>
      </c>
    </row>
    <row r="146" spans="2:5" x14ac:dyDescent="0.25">
      <c r="B146" s="113" t="s">
        <v>33</v>
      </c>
      <c r="C146" s="113" t="s">
        <v>56</v>
      </c>
      <c r="D146" s="112" t="s">
        <v>49</v>
      </c>
      <c r="E146" s="112" t="s">
        <v>16</v>
      </c>
    </row>
    <row r="147" spans="2:5" ht="28.5" x14ac:dyDescent="0.25">
      <c r="B147" s="93" t="s">
        <v>57</v>
      </c>
      <c r="C147" s="94">
        <v>40</v>
      </c>
      <c r="D147" s="367">
        <f>+E121</f>
        <v>0</v>
      </c>
      <c r="E147" s="446">
        <f>+D147+D148</f>
        <v>35</v>
      </c>
    </row>
    <row r="148" spans="2:5" ht="42.75" x14ac:dyDescent="0.25">
      <c r="B148" s="93" t="s">
        <v>58</v>
      </c>
      <c r="C148" s="94">
        <v>60</v>
      </c>
      <c r="D148" s="367">
        <f>+F137</f>
        <v>35</v>
      </c>
      <c r="E148" s="447"/>
    </row>
  </sheetData>
  <mergeCells count="46">
    <mergeCell ref="E147:E148"/>
    <mergeCell ref="D97:E97"/>
    <mergeCell ref="B100:P100"/>
    <mergeCell ref="B103:N103"/>
    <mergeCell ref="E121:E123"/>
    <mergeCell ref="B126:N126"/>
    <mergeCell ref="J128:L128"/>
    <mergeCell ref="P128:Q128"/>
    <mergeCell ref="P129:Q129"/>
    <mergeCell ref="P130:Q130"/>
    <mergeCell ref="P132:Q132"/>
    <mergeCell ref="B137:B139"/>
    <mergeCell ref="F137:F139"/>
    <mergeCell ref="D96:E96"/>
    <mergeCell ref="O69:P69"/>
    <mergeCell ref="O70:P70"/>
    <mergeCell ref="O71:P71"/>
    <mergeCell ref="O72:P72"/>
    <mergeCell ref="B78:N78"/>
    <mergeCell ref="J83:L83"/>
    <mergeCell ref="P83:Q83"/>
    <mergeCell ref="P84:Q84"/>
    <mergeCell ref="P85:Q85"/>
    <mergeCell ref="P86:Q86"/>
    <mergeCell ref="P88:Q88"/>
    <mergeCell ref="B93:N93"/>
    <mergeCell ref="O68:P68"/>
    <mergeCell ref="C10:E10"/>
    <mergeCell ref="B14:C21"/>
    <mergeCell ref="B22:C22"/>
    <mergeCell ref="E40:E41"/>
    <mergeCell ref="M45:N45"/>
    <mergeCell ref="B56:B57"/>
    <mergeCell ref="C56:C57"/>
    <mergeCell ref="D56:E56"/>
    <mergeCell ref="C60:N60"/>
    <mergeCell ref="B62:N62"/>
    <mergeCell ref="O65:P65"/>
    <mergeCell ref="O66:P66"/>
    <mergeCell ref="O67:P67"/>
    <mergeCell ref="C9:N9"/>
    <mergeCell ref="B2:P2"/>
    <mergeCell ref="B4:P4"/>
    <mergeCell ref="C6:N6"/>
    <mergeCell ref="C7:N7"/>
    <mergeCell ref="C8:N8"/>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30" zoomScale="90" zoomScaleNormal="90" workbookViewId="0">
      <selection activeCell="B149" sqref="B149"/>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2386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2399</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9</v>
      </c>
      <c r="E15" s="36">
        <v>816221400</v>
      </c>
      <c r="F15" s="212">
        <v>300</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816221400</v>
      </c>
      <c r="F22" s="212">
        <f>SUM(F15:F21)</f>
        <v>300</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240</v>
      </c>
      <c r="D24" s="42"/>
      <c r="E24" s="45">
        <f>E22</f>
        <v>816221400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t="s">
        <v>110</v>
      </c>
      <c r="D30" s="109"/>
      <c r="E30" s="92"/>
      <c r="F30" s="92"/>
      <c r="G30" s="92"/>
      <c r="H30" s="92"/>
      <c r="I30" s="95"/>
      <c r="J30" s="95"/>
      <c r="K30" s="95"/>
      <c r="L30" s="95"/>
      <c r="M30" s="95"/>
      <c r="N30" s="96"/>
    </row>
    <row r="31" spans="1:14" x14ac:dyDescent="0.25">
      <c r="A31" s="87"/>
      <c r="B31" s="109" t="s">
        <v>98</v>
      </c>
      <c r="C31" s="422" t="s">
        <v>110</v>
      </c>
      <c r="D31" s="109"/>
      <c r="E31" s="92"/>
      <c r="F31" s="92"/>
      <c r="G31" s="92"/>
      <c r="H31" s="92"/>
      <c r="I31" s="95"/>
      <c r="J31" s="95"/>
      <c r="K31" s="95"/>
      <c r="L31" s="95"/>
      <c r="M31" s="95"/>
      <c r="N31" s="96"/>
    </row>
    <row r="32" spans="1:14" x14ac:dyDescent="0.25">
      <c r="A32" s="87"/>
      <c r="B32" s="109" t="s">
        <v>99</v>
      </c>
      <c r="C32" s="422" t="s">
        <v>110</v>
      </c>
      <c r="D32" s="109"/>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c r="E40" s="446">
        <f>+D40+D41</f>
        <v>0</v>
      </c>
      <c r="F40" s="92"/>
      <c r="G40" s="92"/>
      <c r="H40" s="92"/>
      <c r="I40" s="95"/>
      <c r="J40" s="95"/>
      <c r="K40" s="95"/>
      <c r="L40" s="95"/>
      <c r="M40" s="95"/>
      <c r="N40" s="96"/>
    </row>
    <row r="41" spans="1:17" ht="42.75" x14ac:dyDescent="0.25">
      <c r="A41" s="87"/>
      <c r="B41" s="93" t="s">
        <v>103</v>
      </c>
      <c r="C41" s="94">
        <v>60</v>
      </c>
      <c r="D41" s="422"/>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2.75" customHeight="1" x14ac:dyDescent="0.25">
      <c r="A49" s="47">
        <v>1</v>
      </c>
      <c r="B49" s="102" t="s">
        <v>2386</v>
      </c>
      <c r="C49" s="103"/>
      <c r="D49" s="102" t="s">
        <v>189</v>
      </c>
      <c r="E49" s="155">
        <v>93</v>
      </c>
      <c r="F49" s="98" t="s">
        <v>95</v>
      </c>
      <c r="G49" s="115">
        <v>1</v>
      </c>
      <c r="H49" s="105">
        <v>41663</v>
      </c>
      <c r="I49" s="99">
        <v>41912</v>
      </c>
      <c r="J49" s="99" t="s">
        <v>96</v>
      </c>
      <c r="K49" s="90">
        <v>8</v>
      </c>
      <c r="L49" s="99"/>
      <c r="M49" s="90">
        <v>1469</v>
      </c>
      <c r="N49" s="90"/>
      <c r="O49" s="27"/>
      <c r="P49" s="27"/>
      <c r="Q49" s="116"/>
      <c r="R49" s="100"/>
      <c r="S49" s="100"/>
      <c r="T49" s="100"/>
      <c r="U49" s="100"/>
      <c r="V49" s="100"/>
      <c r="W49" s="100"/>
      <c r="X49" s="100"/>
      <c r="Y49" s="100"/>
      <c r="Z49" s="100"/>
    </row>
    <row r="50" spans="1:26" s="101" customFormat="1" x14ac:dyDescent="0.25">
      <c r="A50" s="47">
        <f>+A49+1</f>
        <v>2</v>
      </c>
      <c r="B50" s="102"/>
      <c r="C50" s="103"/>
      <c r="D50" s="102" t="s">
        <v>189</v>
      </c>
      <c r="E50" s="155">
        <v>142</v>
      </c>
      <c r="F50" s="98" t="s">
        <v>95</v>
      </c>
      <c r="G50" s="97">
        <v>1</v>
      </c>
      <c r="H50" s="105">
        <v>41304</v>
      </c>
      <c r="I50" s="99">
        <v>41639</v>
      </c>
      <c r="J50" s="99" t="s">
        <v>96</v>
      </c>
      <c r="K50" s="90">
        <v>11</v>
      </c>
      <c r="L50" s="99"/>
      <c r="M50" s="90">
        <v>468</v>
      </c>
      <c r="N50" s="90"/>
      <c r="O50" s="27"/>
      <c r="P50" s="27"/>
      <c r="Q50" s="116"/>
      <c r="R50" s="100"/>
      <c r="S50" s="100"/>
      <c r="T50" s="100"/>
      <c r="U50" s="100"/>
      <c r="V50" s="100"/>
      <c r="W50" s="100"/>
      <c r="X50" s="100"/>
      <c r="Y50" s="100"/>
      <c r="Z50" s="100"/>
    </row>
    <row r="51" spans="1:26" s="101" customFormat="1" x14ac:dyDescent="0.25">
      <c r="A51" s="47">
        <f t="shared" ref="A51:A56" si="0">+A50+1</f>
        <v>3</v>
      </c>
      <c r="B51" s="102"/>
      <c r="C51" s="103"/>
      <c r="D51" s="102" t="s">
        <v>189</v>
      </c>
      <c r="E51" s="155">
        <v>208</v>
      </c>
      <c r="F51" s="98" t="s">
        <v>95</v>
      </c>
      <c r="G51" s="97">
        <v>1</v>
      </c>
      <c r="H51" s="105">
        <v>40563</v>
      </c>
      <c r="I51" s="99">
        <v>40908</v>
      </c>
      <c r="J51" s="99" t="s">
        <v>96</v>
      </c>
      <c r="K51" s="90">
        <v>11</v>
      </c>
      <c r="L51" s="99"/>
      <c r="M51" s="90">
        <v>468</v>
      </c>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155"/>
      <c r="F52" s="98"/>
      <c r="G52" s="97"/>
      <c r="H52" s="105"/>
      <c r="I52" s="99"/>
      <c r="J52" s="99"/>
      <c r="K52" s="155"/>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7"/>
      <c r="H53" s="105"/>
      <c r="I53" s="99"/>
      <c r="J53" s="99"/>
      <c r="K53" s="155"/>
      <c r="L53" s="155"/>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7"/>
      <c r="H54" s="98"/>
      <c r="I54" s="99"/>
      <c r="J54" s="99"/>
      <c r="K54" s="155"/>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155"/>
      <c r="F55" s="98"/>
      <c r="G55" s="97"/>
      <c r="H55" s="98"/>
      <c r="I55" s="99"/>
      <c r="J55" s="99"/>
      <c r="K55" s="155"/>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155"/>
      <c r="F56" s="98"/>
      <c r="G56" s="97"/>
      <c r="H56" s="98"/>
      <c r="I56" s="99"/>
      <c r="J56" s="99"/>
      <c r="K56" s="155"/>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7"/>
      <c r="H57" s="98"/>
      <c r="I57" s="99"/>
      <c r="J57" s="99"/>
      <c r="K57" s="104">
        <f t="shared" ref="K57:N57" si="1">SUM(K49:K56)</f>
        <v>30</v>
      </c>
      <c r="L57" s="104">
        <f t="shared" si="1"/>
        <v>0</v>
      </c>
      <c r="M57" s="114">
        <f t="shared" si="1"/>
        <v>2405</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t="s">
        <v>1764</v>
      </c>
      <c r="D61" s="430" t="s">
        <v>110</v>
      </c>
      <c r="E61" s="430"/>
      <c r="F61" s="32"/>
      <c r="G61" s="32"/>
      <c r="H61" s="32"/>
      <c r="I61" s="32"/>
      <c r="J61" s="32"/>
      <c r="K61" s="32"/>
      <c r="L61" s="32"/>
      <c r="M61" s="32"/>
    </row>
    <row r="62" spans="1:26" s="30" customFormat="1" ht="30" customHeight="1" x14ac:dyDescent="0.25">
      <c r="B62" s="59" t="s">
        <v>25</v>
      </c>
      <c r="C62" s="60" t="s">
        <v>2400</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45" x14ac:dyDescent="0.25">
      <c r="B69" s="419" t="s">
        <v>2390</v>
      </c>
      <c r="C69" s="419" t="s">
        <v>2390</v>
      </c>
      <c r="D69" s="379" t="s">
        <v>2401</v>
      </c>
      <c r="E69" s="4">
        <v>300</v>
      </c>
      <c r="F69" s="4"/>
      <c r="G69" s="4"/>
      <c r="H69" s="4"/>
      <c r="I69" s="4"/>
      <c r="J69" s="4" t="s">
        <v>95</v>
      </c>
      <c r="K69" s="422" t="s">
        <v>95</v>
      </c>
      <c r="L69" s="422" t="s">
        <v>95</v>
      </c>
      <c r="M69" s="422" t="s">
        <v>95</v>
      </c>
      <c r="N69" s="422" t="s">
        <v>95</v>
      </c>
      <c r="O69" s="424" t="s">
        <v>2392</v>
      </c>
      <c r="P69" s="425"/>
      <c r="Q69" s="422"/>
    </row>
    <row r="70" spans="2:17" s="95" customFormat="1" x14ac:dyDescent="0.25">
      <c r="B70" s="191"/>
      <c r="C70" s="191"/>
      <c r="D70" s="431"/>
      <c r="E70" s="4"/>
      <c r="F70" s="4"/>
      <c r="G70" s="4"/>
      <c r="H70" s="4"/>
      <c r="I70" s="4"/>
      <c r="J70" s="4"/>
      <c r="K70" s="422"/>
      <c r="L70" s="422"/>
      <c r="M70" s="422"/>
      <c r="N70" s="422"/>
      <c r="O70" s="457"/>
      <c r="P70" s="458"/>
      <c r="Q70" s="422"/>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s="95" customFormat="1" ht="60.75" customHeight="1" x14ac:dyDescent="0.25">
      <c r="B87" s="273" t="s">
        <v>160</v>
      </c>
      <c r="C87" s="273" t="s">
        <v>95</v>
      </c>
      <c r="D87" s="191"/>
      <c r="E87" s="191"/>
      <c r="F87" s="191"/>
      <c r="G87" s="191"/>
      <c r="H87" s="191"/>
      <c r="I87" s="4"/>
      <c r="J87" s="191" t="s">
        <v>482</v>
      </c>
      <c r="K87" s="144" t="s">
        <v>527</v>
      </c>
      <c r="L87" s="4" t="s">
        <v>528</v>
      </c>
      <c r="M87" s="422"/>
      <c r="N87" s="422"/>
      <c r="O87" s="422"/>
      <c r="P87" s="463"/>
      <c r="Q87" s="463"/>
    </row>
    <row r="88" spans="2:17" s="95" customFormat="1" ht="33.6" customHeight="1" x14ac:dyDescent="0.25">
      <c r="B88" s="273" t="s">
        <v>220</v>
      </c>
      <c r="C88" s="273" t="s">
        <v>95</v>
      </c>
      <c r="D88" s="191"/>
      <c r="E88" s="191"/>
      <c r="F88" s="191"/>
      <c r="G88" s="191"/>
      <c r="H88" s="191"/>
      <c r="I88" s="4"/>
      <c r="J88" s="191"/>
      <c r="K88" s="4"/>
      <c r="L88" s="4"/>
      <c r="M88" s="422"/>
      <c r="N88" s="422"/>
      <c r="O88" s="422"/>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22"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52.5" customHeight="1" x14ac:dyDescent="0.25">
      <c r="A105" s="47">
        <v>1</v>
      </c>
      <c r="B105" s="102" t="s">
        <v>2386</v>
      </c>
      <c r="C105" s="103"/>
      <c r="D105" s="102" t="s">
        <v>189</v>
      </c>
      <c r="E105" s="155">
        <v>82</v>
      </c>
      <c r="F105" s="97" t="s">
        <v>95</v>
      </c>
      <c r="G105" s="115"/>
      <c r="H105" s="105">
        <v>41303</v>
      </c>
      <c r="I105" s="99">
        <v>41639</v>
      </c>
      <c r="J105" s="99" t="s">
        <v>96</v>
      </c>
      <c r="K105" s="155">
        <v>11</v>
      </c>
      <c r="L105" s="99"/>
      <c r="M105" s="155">
        <v>286</v>
      </c>
      <c r="N105" s="90"/>
      <c r="O105" s="27"/>
      <c r="P105" s="27"/>
      <c r="Q105" s="116"/>
      <c r="R105" s="100"/>
      <c r="S105" s="100"/>
      <c r="T105" s="100"/>
      <c r="U105" s="100"/>
      <c r="V105" s="100"/>
      <c r="W105" s="100"/>
      <c r="X105" s="100"/>
      <c r="Y105" s="100"/>
      <c r="Z105" s="100"/>
    </row>
    <row r="106" spans="1:26" s="101" customFormat="1" x14ac:dyDescent="0.25">
      <c r="A106" s="47"/>
      <c r="B106" s="102"/>
      <c r="C106" s="103"/>
      <c r="D106" s="102" t="s">
        <v>189</v>
      </c>
      <c r="E106" s="155">
        <v>203</v>
      </c>
      <c r="F106" s="98" t="s">
        <v>95</v>
      </c>
      <c r="G106" s="97"/>
      <c r="H106" s="105">
        <v>40563</v>
      </c>
      <c r="I106" s="99">
        <v>41274</v>
      </c>
      <c r="J106" s="99" t="s">
        <v>96</v>
      </c>
      <c r="K106" s="155">
        <v>11</v>
      </c>
      <c r="L106" s="99"/>
      <c r="M106" s="155">
        <v>2587</v>
      </c>
      <c r="N106" s="90"/>
      <c r="O106" s="27"/>
      <c r="P106" s="27"/>
      <c r="Q106" s="116"/>
      <c r="R106" s="100"/>
      <c r="S106" s="100"/>
      <c r="T106" s="100"/>
      <c r="U106" s="100"/>
      <c r="V106" s="100"/>
      <c r="W106" s="100"/>
      <c r="X106" s="100"/>
      <c r="Y106" s="100"/>
      <c r="Z106" s="100"/>
    </row>
    <row r="107" spans="1:26" s="101" customFormat="1" x14ac:dyDescent="0.25">
      <c r="A107" s="47"/>
      <c r="B107" s="102"/>
      <c r="C107" s="103"/>
      <c r="D107" s="102"/>
      <c r="E107" s="155"/>
      <c r="F107" s="98"/>
      <c r="G107" s="97"/>
      <c r="H107" s="105"/>
      <c r="I107" s="99"/>
      <c r="J107" s="99"/>
      <c r="K107" s="155"/>
      <c r="L107" s="99"/>
      <c r="M107" s="155"/>
      <c r="N107" s="90"/>
      <c r="O107" s="27"/>
      <c r="P107" s="27"/>
      <c r="Q107" s="116"/>
      <c r="R107" s="100"/>
      <c r="S107" s="100"/>
      <c r="T107" s="100"/>
      <c r="U107" s="100"/>
      <c r="V107" s="100"/>
      <c r="W107" s="100"/>
      <c r="X107" s="100"/>
      <c r="Y107" s="100"/>
      <c r="Z107" s="100"/>
    </row>
    <row r="108" spans="1:26" s="101" customFormat="1" x14ac:dyDescent="0.25">
      <c r="A108" s="47"/>
      <c r="B108" s="102"/>
      <c r="C108" s="103"/>
      <c r="D108" s="102"/>
      <c r="E108" s="155"/>
      <c r="F108" s="98"/>
      <c r="G108" s="98"/>
      <c r="H108" s="105"/>
      <c r="I108" s="99"/>
      <c r="J108" s="99"/>
      <c r="K108" s="155"/>
      <c r="L108" s="99"/>
      <c r="M108" s="155"/>
      <c r="N108" s="90"/>
      <c r="O108" s="27"/>
      <c r="P108" s="27"/>
      <c r="Q108" s="116"/>
      <c r="R108" s="100"/>
      <c r="S108" s="100"/>
      <c r="T108" s="100"/>
      <c r="U108" s="100"/>
      <c r="V108" s="100"/>
      <c r="W108" s="100"/>
      <c r="X108" s="100"/>
      <c r="Y108" s="100"/>
      <c r="Z108" s="100"/>
    </row>
    <row r="109" spans="1:26" s="101" customFormat="1" x14ac:dyDescent="0.25">
      <c r="A109" s="47">
        <f t="shared" ref="A109:A112" si="2">+A108+1</f>
        <v>1</v>
      </c>
      <c r="B109" s="102"/>
      <c r="C109" s="103"/>
      <c r="D109" s="102"/>
      <c r="E109" s="155"/>
      <c r="F109" s="98"/>
      <c r="G109" s="98"/>
      <c r="H109" s="98"/>
      <c r="I109" s="99"/>
      <c r="J109" s="99"/>
      <c r="K109" s="99"/>
      <c r="L109" s="99"/>
      <c r="M109" s="155"/>
      <c r="N109" s="90"/>
      <c r="O109" s="27"/>
      <c r="P109" s="27"/>
      <c r="Q109" s="116"/>
      <c r="R109" s="100"/>
      <c r="S109" s="100"/>
      <c r="T109" s="100"/>
      <c r="U109" s="100"/>
      <c r="V109" s="100"/>
      <c r="W109" s="100"/>
      <c r="X109" s="100"/>
      <c r="Y109" s="100"/>
      <c r="Z109" s="100"/>
    </row>
    <row r="110" spans="1:26" s="101" customFormat="1" x14ac:dyDescent="0.25">
      <c r="A110" s="47">
        <f t="shared" si="2"/>
        <v>2</v>
      </c>
      <c r="B110" s="102"/>
      <c r="C110" s="103"/>
      <c r="D110" s="102"/>
      <c r="E110" s="155"/>
      <c r="F110" s="98"/>
      <c r="G110" s="98"/>
      <c r="H110" s="98"/>
      <c r="I110" s="99"/>
      <c r="J110" s="99"/>
      <c r="K110" s="99"/>
      <c r="L110" s="99"/>
      <c r="M110" s="155"/>
      <c r="N110" s="90"/>
      <c r="O110" s="27"/>
      <c r="P110" s="27"/>
      <c r="Q110" s="116"/>
      <c r="R110" s="100"/>
      <c r="S110" s="100"/>
      <c r="T110" s="100"/>
      <c r="U110" s="100"/>
      <c r="V110" s="100"/>
      <c r="W110" s="100"/>
      <c r="X110" s="100"/>
      <c r="Y110" s="100"/>
      <c r="Z110" s="100"/>
    </row>
    <row r="111" spans="1:26" s="101" customFormat="1" x14ac:dyDescent="0.25">
      <c r="A111" s="47">
        <f t="shared" si="2"/>
        <v>3</v>
      </c>
      <c r="B111" s="102"/>
      <c r="C111" s="103"/>
      <c r="D111" s="102"/>
      <c r="E111" s="155"/>
      <c r="F111" s="98"/>
      <c r="G111" s="98"/>
      <c r="H111" s="98"/>
      <c r="I111" s="99"/>
      <c r="J111" s="99"/>
      <c r="K111" s="99"/>
      <c r="L111" s="99"/>
      <c r="M111" s="155"/>
      <c r="N111" s="90"/>
      <c r="O111" s="27"/>
      <c r="P111" s="27"/>
      <c r="Q111" s="116"/>
      <c r="R111" s="100"/>
      <c r="S111" s="100"/>
      <c r="T111" s="100"/>
      <c r="U111" s="100"/>
      <c r="V111" s="100"/>
      <c r="W111" s="100"/>
      <c r="X111" s="100"/>
      <c r="Y111" s="100"/>
      <c r="Z111" s="100"/>
    </row>
    <row r="112" spans="1:26" s="101" customFormat="1" x14ac:dyDescent="0.25">
      <c r="A112" s="47">
        <f t="shared" si="2"/>
        <v>4</v>
      </c>
      <c r="B112" s="102"/>
      <c r="C112" s="103"/>
      <c r="D112" s="102"/>
      <c r="E112" s="155"/>
      <c r="F112" s="98"/>
      <c r="G112" s="98"/>
      <c r="H112" s="98"/>
      <c r="I112" s="99"/>
      <c r="J112" s="99"/>
      <c r="K112" s="99"/>
      <c r="L112" s="99"/>
      <c r="M112" s="155"/>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155"/>
      <c r="F113" s="98"/>
      <c r="G113" s="98"/>
      <c r="H113" s="98"/>
      <c r="I113" s="99"/>
      <c r="J113" s="99"/>
      <c r="K113" s="104">
        <f t="shared" ref="K113:N113" si="3">SUM(K105:K112)</f>
        <v>22</v>
      </c>
      <c r="L113" s="104">
        <f t="shared" si="3"/>
        <v>0</v>
      </c>
      <c r="M113" s="405">
        <f t="shared" si="3"/>
        <v>2873</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t="s">
        <v>2038</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f>+D119+D120+D121</f>
        <v>40</v>
      </c>
    </row>
    <row r="120" spans="1:17" x14ac:dyDescent="0.25">
      <c r="B120" s="67" t="s">
        <v>87</v>
      </c>
      <c r="C120" s="430">
        <v>30</v>
      </c>
      <c r="D120" s="422">
        <v>0</v>
      </c>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s="403" customFormat="1" ht="60.75" customHeight="1" x14ac:dyDescent="0.25">
      <c r="B127" s="419" t="s">
        <v>510</v>
      </c>
      <c r="C127" s="419" t="s">
        <v>95</v>
      </c>
      <c r="D127" s="419" t="s">
        <v>2402</v>
      </c>
      <c r="E127" s="419">
        <v>85449265</v>
      </c>
      <c r="F127" s="419" t="s">
        <v>2395</v>
      </c>
      <c r="G127" s="419" t="s">
        <v>2403</v>
      </c>
      <c r="H127" s="401">
        <v>34662</v>
      </c>
      <c r="I127" s="431"/>
      <c r="J127" s="419" t="s">
        <v>482</v>
      </c>
      <c r="K127" s="431" t="s">
        <v>527</v>
      </c>
      <c r="L127" s="431" t="s">
        <v>528</v>
      </c>
      <c r="M127" s="419" t="s">
        <v>95</v>
      </c>
      <c r="N127" s="419" t="s">
        <v>95</v>
      </c>
      <c r="O127" s="419" t="s">
        <v>95</v>
      </c>
      <c r="P127" s="460"/>
      <c r="Q127" s="460"/>
    </row>
    <row r="128" spans="1:17" s="403" customFormat="1" ht="60.75" customHeight="1" x14ac:dyDescent="0.25">
      <c r="B128" s="419" t="s">
        <v>92</v>
      </c>
      <c r="C128" s="419" t="s">
        <v>95</v>
      </c>
      <c r="D128" s="419" t="s">
        <v>2404</v>
      </c>
      <c r="E128" s="419">
        <v>22524840</v>
      </c>
      <c r="F128" s="419" t="s">
        <v>535</v>
      </c>
      <c r="G128" s="419" t="s">
        <v>117</v>
      </c>
      <c r="H128" s="401">
        <v>37826</v>
      </c>
      <c r="I128" s="431"/>
      <c r="J128" s="419"/>
      <c r="K128" s="431"/>
      <c r="L128" s="431"/>
      <c r="M128" s="419" t="s">
        <v>95</v>
      </c>
      <c r="N128" s="419" t="s">
        <v>95</v>
      </c>
      <c r="O128" s="419" t="s">
        <v>95</v>
      </c>
      <c r="P128" s="419"/>
      <c r="Q128" s="419"/>
    </row>
    <row r="129" spans="2:17" s="403" customFormat="1" ht="33.6" customHeight="1" x14ac:dyDescent="0.25">
      <c r="B129" s="419" t="s">
        <v>93</v>
      </c>
      <c r="C129" s="419" t="s">
        <v>95</v>
      </c>
      <c r="D129" s="419" t="s">
        <v>2405</v>
      </c>
      <c r="E129" s="419">
        <v>22581207</v>
      </c>
      <c r="F129" s="419" t="s">
        <v>128</v>
      </c>
      <c r="G129" s="419" t="s">
        <v>2406</v>
      </c>
      <c r="H129" s="401">
        <v>40992</v>
      </c>
      <c r="I129" s="431"/>
      <c r="J129" s="419"/>
      <c r="K129" s="431"/>
      <c r="L129" s="431"/>
      <c r="M129" s="419" t="s">
        <v>95</v>
      </c>
      <c r="N129" s="419" t="s">
        <v>95</v>
      </c>
      <c r="O129" s="419" t="s">
        <v>95</v>
      </c>
      <c r="P129" s="460"/>
      <c r="Q129" s="460"/>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422">
        <v>25</v>
      </c>
      <c r="E134" s="422">
        <v>25</v>
      </c>
      <c r="F134" s="471">
        <v>60</v>
      </c>
      <c r="G134" s="83"/>
    </row>
    <row r="135" spans="2:17" ht="76.150000000000006" customHeight="1" x14ac:dyDescent="0.2">
      <c r="B135" s="470"/>
      <c r="C135" s="6" t="s">
        <v>90</v>
      </c>
      <c r="D135" s="419">
        <v>25</v>
      </c>
      <c r="E135" s="422">
        <v>25</v>
      </c>
      <c r="F135" s="472"/>
      <c r="G135" s="83"/>
    </row>
    <row r="136" spans="2:17" ht="69" customHeight="1" x14ac:dyDescent="0.2">
      <c r="B136" s="470"/>
      <c r="C136" s="6" t="s">
        <v>91</v>
      </c>
      <c r="D136" s="422">
        <v>10</v>
      </c>
      <c r="E136" s="422">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422">
        <v>40</v>
      </c>
      <c r="E144" s="446">
        <v>100</v>
      </c>
    </row>
    <row r="145" spans="2:5" ht="42.75" x14ac:dyDescent="0.25">
      <c r="B145" s="93" t="s">
        <v>58</v>
      </c>
      <c r="C145" s="94">
        <v>60</v>
      </c>
      <c r="D145" s="422">
        <v>60</v>
      </c>
      <c r="E145" s="447"/>
    </row>
  </sheetData>
  <mergeCells count="42">
    <mergeCell ref="P129:Q129"/>
    <mergeCell ref="B134:B136"/>
    <mergeCell ref="F134:F136"/>
    <mergeCell ref="E144:E145"/>
    <mergeCell ref="B101:N101"/>
    <mergeCell ref="E119:E121"/>
    <mergeCell ref="B124:N124"/>
    <mergeCell ref="J126:L126"/>
    <mergeCell ref="P126:Q126"/>
    <mergeCell ref="P127:Q127"/>
    <mergeCell ref="P87:Q87"/>
    <mergeCell ref="P88:Q88"/>
    <mergeCell ref="B91:N91"/>
    <mergeCell ref="D94:E94"/>
    <mergeCell ref="D95:E95"/>
    <mergeCell ref="B98:P98"/>
    <mergeCell ref="O73:P73"/>
    <mergeCell ref="O74:P74"/>
    <mergeCell ref="O75:P75"/>
    <mergeCell ref="B81:N81"/>
    <mergeCell ref="J86:L86"/>
    <mergeCell ref="P86:Q86"/>
    <mergeCell ref="C63:N63"/>
    <mergeCell ref="B65:N65"/>
    <mergeCell ref="O68:P68"/>
    <mergeCell ref="O70:P70"/>
    <mergeCell ref="O71:P71"/>
    <mergeCell ref="O72:P72"/>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27" zoomScale="90" zoomScaleNormal="90" workbookViewId="0">
      <selection activeCell="B149" sqref="B149"/>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2386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2407</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7</v>
      </c>
      <c r="E15" s="36">
        <v>879073960</v>
      </c>
      <c r="F15" s="212">
        <v>308</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879073960</v>
      </c>
      <c r="F22" s="212">
        <f>SUM(F15:F21)</f>
        <v>308</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246.4</v>
      </c>
      <c r="D24" s="42"/>
      <c r="E24" s="45">
        <f>E22</f>
        <v>879073960</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t="s">
        <v>110</v>
      </c>
      <c r="D30" s="109"/>
      <c r="E30" s="92"/>
      <c r="F30" s="92"/>
      <c r="G30" s="92"/>
      <c r="H30" s="92"/>
      <c r="I30" s="95"/>
      <c r="J30" s="95"/>
      <c r="K30" s="95"/>
      <c r="L30" s="95"/>
      <c r="M30" s="95"/>
      <c r="N30" s="96"/>
    </row>
    <row r="31" spans="1:14" x14ac:dyDescent="0.25">
      <c r="A31" s="87"/>
      <c r="B31" s="109" t="s">
        <v>98</v>
      </c>
      <c r="C31" s="422" t="s">
        <v>110</v>
      </c>
      <c r="D31" s="109"/>
      <c r="E31" s="92"/>
      <c r="F31" s="92"/>
      <c r="G31" s="92"/>
      <c r="H31" s="92"/>
      <c r="I31" s="95"/>
      <c r="J31" s="95"/>
      <c r="K31" s="95"/>
      <c r="L31" s="95"/>
      <c r="M31" s="95"/>
      <c r="N31" s="96"/>
    </row>
    <row r="32" spans="1:14" x14ac:dyDescent="0.25">
      <c r="A32" s="87"/>
      <c r="B32" s="109" t="s">
        <v>99</v>
      </c>
      <c r="C32" s="422" t="s">
        <v>110</v>
      </c>
      <c r="D32" s="109"/>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c r="E40" s="446">
        <f>+D40+D41</f>
        <v>0</v>
      </c>
      <c r="F40" s="92"/>
      <c r="G40" s="92"/>
      <c r="H40" s="92"/>
      <c r="I40" s="95"/>
      <c r="J40" s="95"/>
      <c r="K40" s="95"/>
      <c r="L40" s="95"/>
      <c r="M40" s="95"/>
      <c r="N40" s="96"/>
    </row>
    <row r="41" spans="1:17" ht="42.75" x14ac:dyDescent="0.25">
      <c r="A41" s="87"/>
      <c r="B41" s="93" t="s">
        <v>103</v>
      </c>
      <c r="C41" s="94">
        <v>60</v>
      </c>
      <c r="D41" s="422"/>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2.75" customHeight="1" x14ac:dyDescent="0.25">
      <c r="A49" s="47">
        <v>1</v>
      </c>
      <c r="B49" s="102" t="s">
        <v>2386</v>
      </c>
      <c r="C49" s="103"/>
      <c r="D49" s="102" t="s">
        <v>189</v>
      </c>
      <c r="E49" s="155">
        <v>71</v>
      </c>
      <c r="F49" s="98" t="s">
        <v>95</v>
      </c>
      <c r="G49" s="115">
        <v>1</v>
      </c>
      <c r="H49" s="105">
        <v>40563</v>
      </c>
      <c r="I49" s="99">
        <v>40908</v>
      </c>
      <c r="J49" s="99" t="s">
        <v>96</v>
      </c>
      <c r="K49" s="90">
        <v>11</v>
      </c>
      <c r="L49" s="99"/>
      <c r="M49" s="90">
        <v>338</v>
      </c>
      <c r="N49" s="90"/>
      <c r="O49" s="27"/>
      <c r="P49" s="27"/>
      <c r="Q49" s="116"/>
      <c r="R49" s="100"/>
      <c r="S49" s="100"/>
      <c r="T49" s="100"/>
      <c r="U49" s="100"/>
      <c r="V49" s="100"/>
      <c r="W49" s="100"/>
      <c r="X49" s="100"/>
      <c r="Y49" s="100"/>
      <c r="Z49" s="100"/>
    </row>
    <row r="50" spans="1:26" s="101" customFormat="1" x14ac:dyDescent="0.25">
      <c r="A50" s="47">
        <f>+A49+1</f>
        <v>2</v>
      </c>
      <c r="B50" s="102"/>
      <c r="C50" s="103"/>
      <c r="D50" s="102" t="s">
        <v>189</v>
      </c>
      <c r="E50" s="155">
        <v>113</v>
      </c>
      <c r="F50" s="98" t="s">
        <v>95</v>
      </c>
      <c r="G50" s="97">
        <v>1</v>
      </c>
      <c r="H50" s="105">
        <v>41663</v>
      </c>
      <c r="I50" s="99">
        <v>41973</v>
      </c>
      <c r="J50" s="99" t="s">
        <v>96</v>
      </c>
      <c r="K50" s="90">
        <v>10</v>
      </c>
      <c r="L50" s="99"/>
      <c r="M50" s="90">
        <v>585</v>
      </c>
      <c r="N50" s="90"/>
      <c r="O50" s="27"/>
      <c r="P50" s="27"/>
      <c r="Q50" s="116"/>
      <c r="R50" s="100"/>
      <c r="S50" s="100"/>
      <c r="T50" s="100"/>
      <c r="U50" s="100"/>
      <c r="V50" s="100"/>
      <c r="W50" s="100"/>
      <c r="X50" s="100"/>
      <c r="Y50" s="100"/>
      <c r="Z50" s="100"/>
    </row>
    <row r="51" spans="1:26" s="101" customFormat="1" x14ac:dyDescent="0.25">
      <c r="A51" s="47">
        <f t="shared" ref="A51:A56" si="0">+A50+1</f>
        <v>3</v>
      </c>
      <c r="B51" s="102"/>
      <c r="C51" s="103"/>
      <c r="D51" s="102" t="s">
        <v>189</v>
      </c>
      <c r="E51" s="155">
        <v>114</v>
      </c>
      <c r="F51" s="98" t="s">
        <v>95</v>
      </c>
      <c r="G51" s="97">
        <v>1</v>
      </c>
      <c r="H51" s="105">
        <v>40931</v>
      </c>
      <c r="I51" s="99">
        <v>41274</v>
      </c>
      <c r="J51" s="99" t="s">
        <v>96</v>
      </c>
      <c r="K51" s="90">
        <v>11</v>
      </c>
      <c r="L51" s="99"/>
      <c r="M51" s="90">
        <v>481</v>
      </c>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155"/>
      <c r="F52" s="98"/>
      <c r="G52" s="97"/>
      <c r="H52" s="105"/>
      <c r="I52" s="99"/>
      <c r="J52" s="99"/>
      <c r="K52" s="155"/>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7"/>
      <c r="H53" s="105"/>
      <c r="I53" s="99"/>
      <c r="J53" s="99"/>
      <c r="K53" s="155"/>
      <c r="L53" s="155"/>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7"/>
      <c r="H54" s="98"/>
      <c r="I54" s="99"/>
      <c r="J54" s="99"/>
      <c r="K54" s="155"/>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155"/>
      <c r="F55" s="98"/>
      <c r="G55" s="97"/>
      <c r="H55" s="98"/>
      <c r="I55" s="99"/>
      <c r="J55" s="99"/>
      <c r="K55" s="155"/>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155"/>
      <c r="F56" s="98"/>
      <c r="G56" s="97"/>
      <c r="H56" s="98"/>
      <c r="I56" s="99"/>
      <c r="J56" s="99"/>
      <c r="K56" s="155"/>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7"/>
      <c r="H57" s="98"/>
      <c r="I57" s="99"/>
      <c r="J57" s="99"/>
      <c r="K57" s="104">
        <f t="shared" ref="K57:N57" si="1">SUM(K49:K56)</f>
        <v>32</v>
      </c>
      <c r="L57" s="104">
        <f t="shared" si="1"/>
        <v>0</v>
      </c>
      <c r="M57" s="114">
        <f t="shared" si="1"/>
        <v>1404</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t="s">
        <v>2408</v>
      </c>
      <c r="D61" s="430" t="s">
        <v>110</v>
      </c>
      <c r="E61" s="430"/>
      <c r="F61" s="32"/>
      <c r="G61" s="32"/>
      <c r="H61" s="32"/>
      <c r="I61" s="32"/>
      <c r="J61" s="32"/>
      <c r="K61" s="32"/>
      <c r="L61" s="32"/>
      <c r="M61" s="32"/>
    </row>
    <row r="62" spans="1:26" s="30" customFormat="1" ht="30" customHeight="1" x14ac:dyDescent="0.25">
      <c r="B62" s="59" t="s">
        <v>25</v>
      </c>
      <c r="C62" s="60" t="s">
        <v>2409</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30" x14ac:dyDescent="0.25">
      <c r="B69" s="419" t="s">
        <v>2390</v>
      </c>
      <c r="C69" s="419" t="s">
        <v>2390</v>
      </c>
      <c r="D69" s="379" t="s">
        <v>2410</v>
      </c>
      <c r="E69" s="4">
        <v>208</v>
      </c>
      <c r="F69" s="4"/>
      <c r="G69" s="4" t="s">
        <v>110</v>
      </c>
      <c r="H69" s="4"/>
      <c r="I69" s="4"/>
      <c r="J69" s="4"/>
      <c r="K69" s="422"/>
      <c r="L69" s="422"/>
      <c r="M69" s="422"/>
      <c r="N69" s="422"/>
      <c r="O69" s="424"/>
      <c r="P69" s="425"/>
      <c r="Q69" s="422"/>
    </row>
    <row r="70" spans="2:17" s="95" customFormat="1" ht="30" x14ac:dyDescent="0.25">
      <c r="B70" s="191"/>
      <c r="C70" s="191" t="s">
        <v>2390</v>
      </c>
      <c r="D70" s="431" t="s">
        <v>2411</v>
      </c>
      <c r="E70" s="4">
        <v>100</v>
      </c>
      <c r="F70" s="4"/>
      <c r="G70" s="4" t="s">
        <v>110</v>
      </c>
      <c r="H70" s="4"/>
      <c r="I70" s="4"/>
      <c r="J70" s="4"/>
      <c r="K70" s="422"/>
      <c r="L70" s="422"/>
      <c r="M70" s="422"/>
      <c r="N70" s="422"/>
      <c r="O70" s="457"/>
      <c r="P70" s="458"/>
      <c r="Q70" s="422"/>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s="95" customFormat="1" ht="60.75" customHeight="1" x14ac:dyDescent="0.25">
      <c r="B87" s="273" t="s">
        <v>160</v>
      </c>
      <c r="C87" s="273" t="s">
        <v>95</v>
      </c>
      <c r="D87" s="191"/>
      <c r="E87" s="191"/>
      <c r="F87" s="191"/>
      <c r="G87" s="191"/>
      <c r="H87" s="191"/>
      <c r="I87" s="4"/>
      <c r="J87" s="191" t="s">
        <v>482</v>
      </c>
      <c r="K87" s="144" t="s">
        <v>527</v>
      </c>
      <c r="L87" s="4" t="s">
        <v>528</v>
      </c>
      <c r="M87" s="422"/>
      <c r="N87" s="422"/>
      <c r="O87" s="422"/>
      <c r="P87" s="463"/>
      <c r="Q87" s="463"/>
    </row>
    <row r="88" spans="2:17" s="95" customFormat="1" ht="33.6" customHeight="1" x14ac:dyDescent="0.25">
      <c r="B88" s="273" t="s">
        <v>220</v>
      </c>
      <c r="C88" s="273" t="s">
        <v>95</v>
      </c>
      <c r="D88" s="191"/>
      <c r="E88" s="191"/>
      <c r="F88" s="191"/>
      <c r="G88" s="191"/>
      <c r="H88" s="191"/>
      <c r="I88" s="4"/>
      <c r="J88" s="191"/>
      <c r="K88" s="4"/>
      <c r="L88" s="4"/>
      <c r="M88" s="422"/>
      <c r="N88" s="422"/>
      <c r="O88" s="422"/>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22"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52.5" customHeight="1" x14ac:dyDescent="0.25">
      <c r="A105" s="47">
        <v>1</v>
      </c>
      <c r="B105" s="102" t="s">
        <v>2386</v>
      </c>
      <c r="C105" s="103"/>
      <c r="D105" s="102" t="s">
        <v>189</v>
      </c>
      <c r="E105" s="155">
        <v>50</v>
      </c>
      <c r="F105" s="97" t="s">
        <v>95</v>
      </c>
      <c r="G105" s="115"/>
      <c r="H105" s="105">
        <v>40932</v>
      </c>
      <c r="I105" s="99">
        <v>41273</v>
      </c>
      <c r="J105" s="99" t="s">
        <v>96</v>
      </c>
      <c r="K105" s="155">
        <v>11</v>
      </c>
      <c r="L105" s="99"/>
      <c r="M105" s="155">
        <v>819</v>
      </c>
      <c r="N105" s="90"/>
      <c r="O105" s="27"/>
      <c r="P105" s="27"/>
      <c r="Q105" s="116"/>
      <c r="R105" s="100"/>
      <c r="S105" s="100"/>
      <c r="T105" s="100"/>
      <c r="U105" s="100"/>
      <c r="V105" s="100"/>
      <c r="W105" s="100"/>
      <c r="X105" s="100"/>
      <c r="Y105" s="100"/>
      <c r="Z105" s="100"/>
    </row>
    <row r="106" spans="1:26" s="101" customFormat="1" x14ac:dyDescent="0.25">
      <c r="A106" s="47"/>
      <c r="B106" s="102"/>
      <c r="C106" s="103"/>
      <c r="D106" s="102" t="s">
        <v>189</v>
      </c>
      <c r="E106" s="155">
        <v>190</v>
      </c>
      <c r="F106" s="98" t="s">
        <v>95</v>
      </c>
      <c r="G106" s="97"/>
      <c r="H106" s="105">
        <v>41305</v>
      </c>
      <c r="I106" s="99">
        <v>41639</v>
      </c>
      <c r="J106" s="99" t="s">
        <v>96</v>
      </c>
      <c r="K106" s="155">
        <v>11</v>
      </c>
      <c r="L106" s="99"/>
      <c r="M106" s="155">
        <v>3576</v>
      </c>
      <c r="N106" s="90"/>
      <c r="O106" s="27"/>
      <c r="P106" s="27"/>
      <c r="Q106" s="116"/>
      <c r="R106" s="100"/>
      <c r="S106" s="100"/>
      <c r="T106" s="100"/>
      <c r="U106" s="100"/>
      <c r="V106" s="100"/>
      <c r="W106" s="100"/>
      <c r="X106" s="100"/>
      <c r="Y106" s="100"/>
      <c r="Z106" s="100"/>
    </row>
    <row r="107" spans="1:26" s="101" customFormat="1" x14ac:dyDescent="0.25">
      <c r="A107" s="47"/>
      <c r="B107" s="102"/>
      <c r="C107" s="103"/>
      <c r="D107" s="102"/>
      <c r="E107" s="155"/>
      <c r="F107" s="98"/>
      <c r="G107" s="97"/>
      <c r="H107" s="105"/>
      <c r="I107" s="99"/>
      <c r="J107" s="99"/>
      <c r="K107" s="155"/>
      <c r="L107" s="99"/>
      <c r="M107" s="155"/>
      <c r="N107" s="90"/>
      <c r="O107" s="27"/>
      <c r="P107" s="27"/>
      <c r="Q107" s="116"/>
      <c r="R107" s="100"/>
      <c r="S107" s="100"/>
      <c r="T107" s="100"/>
      <c r="U107" s="100"/>
      <c r="V107" s="100"/>
      <c r="W107" s="100"/>
      <c r="X107" s="100"/>
      <c r="Y107" s="100"/>
      <c r="Z107" s="100"/>
    </row>
    <row r="108" spans="1:26" s="101" customFormat="1" x14ac:dyDescent="0.25">
      <c r="A108" s="47"/>
      <c r="B108" s="102"/>
      <c r="C108" s="103"/>
      <c r="D108" s="102"/>
      <c r="E108" s="155"/>
      <c r="F108" s="98"/>
      <c r="G108" s="98"/>
      <c r="H108" s="105"/>
      <c r="I108" s="99"/>
      <c r="J108" s="99"/>
      <c r="K108" s="155"/>
      <c r="L108" s="99"/>
      <c r="M108" s="155"/>
      <c r="N108" s="90"/>
      <c r="O108" s="27"/>
      <c r="P108" s="27"/>
      <c r="Q108" s="116"/>
      <c r="R108" s="100"/>
      <c r="S108" s="100"/>
      <c r="T108" s="100"/>
      <c r="U108" s="100"/>
      <c r="V108" s="100"/>
      <c r="W108" s="100"/>
      <c r="X108" s="100"/>
      <c r="Y108" s="100"/>
      <c r="Z108" s="100"/>
    </row>
    <row r="109" spans="1:26" s="101" customFormat="1" x14ac:dyDescent="0.25">
      <c r="A109" s="47">
        <f t="shared" ref="A109:A112" si="2">+A108+1</f>
        <v>1</v>
      </c>
      <c r="B109" s="102"/>
      <c r="C109" s="103"/>
      <c r="D109" s="102"/>
      <c r="E109" s="155"/>
      <c r="F109" s="98"/>
      <c r="G109" s="98"/>
      <c r="H109" s="98"/>
      <c r="I109" s="99"/>
      <c r="J109" s="99"/>
      <c r="K109" s="99"/>
      <c r="L109" s="99"/>
      <c r="M109" s="155"/>
      <c r="N109" s="90"/>
      <c r="O109" s="27"/>
      <c r="P109" s="27"/>
      <c r="Q109" s="116"/>
      <c r="R109" s="100"/>
      <c r="S109" s="100"/>
      <c r="T109" s="100"/>
      <c r="U109" s="100"/>
      <c r="V109" s="100"/>
      <c r="W109" s="100"/>
      <c r="X109" s="100"/>
      <c r="Y109" s="100"/>
      <c r="Z109" s="100"/>
    </row>
    <row r="110" spans="1:26" s="101" customFormat="1" x14ac:dyDescent="0.25">
      <c r="A110" s="47">
        <f t="shared" si="2"/>
        <v>2</v>
      </c>
      <c r="B110" s="102"/>
      <c r="C110" s="103"/>
      <c r="D110" s="102"/>
      <c r="E110" s="155"/>
      <c r="F110" s="98"/>
      <c r="G110" s="98"/>
      <c r="H110" s="98"/>
      <c r="I110" s="99"/>
      <c r="J110" s="99"/>
      <c r="K110" s="99"/>
      <c r="L110" s="99"/>
      <c r="M110" s="155"/>
      <c r="N110" s="90"/>
      <c r="O110" s="27"/>
      <c r="P110" s="27"/>
      <c r="Q110" s="116"/>
      <c r="R110" s="100"/>
      <c r="S110" s="100"/>
      <c r="T110" s="100"/>
      <c r="U110" s="100"/>
      <c r="V110" s="100"/>
      <c r="W110" s="100"/>
      <c r="X110" s="100"/>
      <c r="Y110" s="100"/>
      <c r="Z110" s="100"/>
    </row>
    <row r="111" spans="1:26" s="101" customFormat="1" x14ac:dyDescent="0.25">
      <c r="A111" s="47">
        <f t="shared" si="2"/>
        <v>3</v>
      </c>
      <c r="B111" s="102"/>
      <c r="C111" s="103"/>
      <c r="D111" s="102"/>
      <c r="E111" s="155"/>
      <c r="F111" s="98"/>
      <c r="G111" s="98"/>
      <c r="H111" s="98"/>
      <c r="I111" s="99"/>
      <c r="J111" s="99"/>
      <c r="K111" s="99"/>
      <c r="L111" s="99"/>
      <c r="M111" s="155"/>
      <c r="N111" s="90"/>
      <c r="O111" s="27"/>
      <c r="P111" s="27"/>
      <c r="Q111" s="116"/>
      <c r="R111" s="100"/>
      <c r="S111" s="100"/>
      <c r="T111" s="100"/>
      <c r="U111" s="100"/>
      <c r="V111" s="100"/>
      <c r="W111" s="100"/>
      <c r="X111" s="100"/>
      <c r="Y111" s="100"/>
      <c r="Z111" s="100"/>
    </row>
    <row r="112" spans="1:26" s="101" customFormat="1" x14ac:dyDescent="0.25">
      <c r="A112" s="47">
        <f t="shared" si="2"/>
        <v>4</v>
      </c>
      <c r="B112" s="102"/>
      <c r="C112" s="103"/>
      <c r="D112" s="102"/>
      <c r="E112" s="155"/>
      <c r="F112" s="98"/>
      <c r="G112" s="98"/>
      <c r="H112" s="98"/>
      <c r="I112" s="99"/>
      <c r="J112" s="99"/>
      <c r="K112" s="99"/>
      <c r="L112" s="99"/>
      <c r="M112" s="155"/>
      <c r="N112" s="90"/>
      <c r="O112" s="27"/>
      <c r="P112" s="27"/>
      <c r="Q112" s="116"/>
      <c r="R112" s="100"/>
      <c r="S112" s="100"/>
      <c r="T112" s="100"/>
      <c r="U112" s="100"/>
      <c r="V112" s="100"/>
      <c r="W112" s="100"/>
      <c r="X112" s="100"/>
      <c r="Y112" s="100"/>
      <c r="Z112" s="100"/>
    </row>
    <row r="113" spans="1:17" s="101" customFormat="1" x14ac:dyDescent="0.25">
      <c r="A113" s="47"/>
      <c r="B113" s="50" t="s">
        <v>16</v>
      </c>
      <c r="C113" s="103"/>
      <c r="D113" s="102"/>
      <c r="E113" s="155"/>
      <c r="F113" s="98"/>
      <c r="G113" s="98"/>
      <c r="H113" s="98"/>
      <c r="I113" s="99"/>
      <c r="J113" s="99"/>
      <c r="K113" s="104">
        <f t="shared" ref="K113:N113" si="3">SUM(K105:K112)</f>
        <v>22</v>
      </c>
      <c r="L113" s="104">
        <f t="shared" si="3"/>
        <v>0</v>
      </c>
      <c r="M113" s="405">
        <f t="shared" si="3"/>
        <v>4395</v>
      </c>
      <c r="N113" s="104">
        <f t="shared" si="3"/>
        <v>0</v>
      </c>
      <c r="O113" s="27"/>
      <c r="P113" s="27"/>
      <c r="Q113" s="117"/>
    </row>
    <row r="114" spans="1:17" x14ac:dyDescent="0.25">
      <c r="B114" s="30"/>
      <c r="C114" s="30"/>
      <c r="D114" s="30"/>
      <c r="E114" s="31"/>
      <c r="F114" s="30"/>
      <c r="G114" s="30"/>
      <c r="H114" s="30"/>
      <c r="I114" s="30"/>
      <c r="J114" s="30"/>
      <c r="K114" s="30"/>
      <c r="L114" s="30"/>
      <c r="M114" s="30"/>
      <c r="N114" s="30"/>
      <c r="O114" s="30"/>
      <c r="P114" s="30"/>
    </row>
    <row r="115" spans="1:17" ht="18.75" x14ac:dyDescent="0.25">
      <c r="B115" s="59" t="s">
        <v>32</v>
      </c>
      <c r="C115" s="73" t="s">
        <v>2038</v>
      </c>
      <c r="H115" s="32"/>
      <c r="I115" s="32"/>
      <c r="J115" s="32"/>
      <c r="K115" s="32"/>
      <c r="L115" s="32"/>
      <c r="M115" s="32"/>
      <c r="N115" s="30"/>
      <c r="O115" s="30"/>
      <c r="P115" s="30"/>
    </row>
    <row r="117" spans="1:17" ht="15.75" thickBot="1" x14ac:dyDescent="0.3"/>
    <row r="118" spans="1:17" ht="37.15" customHeight="1" thickBot="1" x14ac:dyDescent="0.3">
      <c r="B118" s="76" t="s">
        <v>47</v>
      </c>
      <c r="C118" s="77" t="s">
        <v>48</v>
      </c>
      <c r="D118" s="76" t="s">
        <v>49</v>
      </c>
      <c r="E118" s="77" t="s">
        <v>53</v>
      </c>
    </row>
    <row r="119" spans="1:17" ht="41.45" customHeight="1" x14ac:dyDescent="0.25">
      <c r="B119" s="67" t="s">
        <v>86</v>
      </c>
      <c r="C119" s="70">
        <v>20</v>
      </c>
      <c r="D119" s="70">
        <v>0</v>
      </c>
      <c r="E119" s="467">
        <f>+D119+D120+D121</f>
        <v>40</v>
      </c>
    </row>
    <row r="120" spans="1:17" x14ac:dyDescent="0.25">
      <c r="B120" s="67" t="s">
        <v>87</v>
      </c>
      <c r="C120" s="430">
        <v>30</v>
      </c>
      <c r="D120" s="422">
        <v>0</v>
      </c>
      <c r="E120" s="468"/>
    </row>
    <row r="121" spans="1:17" ht="15.75" thickBot="1" x14ac:dyDescent="0.3">
      <c r="B121" s="67" t="s">
        <v>88</v>
      </c>
      <c r="C121" s="72">
        <v>40</v>
      </c>
      <c r="D121" s="72">
        <v>40</v>
      </c>
      <c r="E121" s="469"/>
    </row>
    <row r="123" spans="1:17" ht="15.75" thickBot="1" x14ac:dyDescent="0.3"/>
    <row r="124" spans="1:17" ht="27" thickBot="1" x14ac:dyDescent="0.3">
      <c r="B124" s="449" t="s">
        <v>50</v>
      </c>
      <c r="C124" s="450"/>
      <c r="D124" s="450"/>
      <c r="E124" s="450"/>
      <c r="F124" s="450"/>
      <c r="G124" s="450"/>
      <c r="H124" s="450"/>
      <c r="I124" s="450"/>
      <c r="J124" s="450"/>
      <c r="K124" s="450"/>
      <c r="L124" s="450"/>
      <c r="M124" s="450"/>
      <c r="N124" s="451"/>
    </row>
    <row r="126" spans="1:17"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7" s="403" customFormat="1" ht="60.75" customHeight="1" x14ac:dyDescent="0.25">
      <c r="B127" s="419" t="s">
        <v>510</v>
      </c>
      <c r="C127" s="419" t="s">
        <v>95</v>
      </c>
      <c r="D127" s="419" t="s">
        <v>2412</v>
      </c>
      <c r="E127" s="419">
        <v>32750130</v>
      </c>
      <c r="F127" s="419" t="s">
        <v>2395</v>
      </c>
      <c r="G127" s="419" t="s">
        <v>359</v>
      </c>
      <c r="H127" s="401">
        <v>36977</v>
      </c>
      <c r="I127" s="431"/>
      <c r="J127" s="419" t="s">
        <v>482</v>
      </c>
      <c r="K127" s="431" t="s">
        <v>527</v>
      </c>
      <c r="L127" s="431" t="s">
        <v>528</v>
      </c>
      <c r="M127" s="419" t="s">
        <v>95</v>
      </c>
      <c r="N127" s="419" t="s">
        <v>95</v>
      </c>
      <c r="O127" s="419" t="s">
        <v>95</v>
      </c>
      <c r="P127" s="460"/>
      <c r="Q127" s="460"/>
    </row>
    <row r="128" spans="1:17" s="403" customFormat="1" ht="60.75" customHeight="1" x14ac:dyDescent="0.25">
      <c r="B128" s="419" t="s">
        <v>92</v>
      </c>
      <c r="C128" s="419" t="s">
        <v>95</v>
      </c>
      <c r="D128" s="419" t="s">
        <v>2413</v>
      </c>
      <c r="E128" s="419">
        <v>32614269</v>
      </c>
      <c r="F128" s="419" t="s">
        <v>1025</v>
      </c>
      <c r="G128" s="419" t="s">
        <v>116</v>
      </c>
      <c r="H128" s="401">
        <v>39290</v>
      </c>
      <c r="I128" s="431"/>
      <c r="J128" s="419"/>
      <c r="K128" s="431"/>
      <c r="L128" s="431"/>
      <c r="M128" s="419" t="s">
        <v>95</v>
      </c>
      <c r="N128" s="419" t="s">
        <v>95</v>
      </c>
      <c r="O128" s="419" t="s">
        <v>95</v>
      </c>
      <c r="P128" s="419"/>
      <c r="Q128" s="419"/>
    </row>
    <row r="129" spans="2:17" s="403" customFormat="1" ht="33.6" customHeight="1" x14ac:dyDescent="0.25">
      <c r="B129" s="419" t="s">
        <v>93</v>
      </c>
      <c r="C129" s="419" t="s">
        <v>95</v>
      </c>
      <c r="D129" s="419" t="s">
        <v>2414</v>
      </c>
      <c r="E129" s="419">
        <v>142422509</v>
      </c>
      <c r="F129" s="419" t="s">
        <v>128</v>
      </c>
      <c r="G129" s="419" t="s">
        <v>281</v>
      </c>
      <c r="H129" s="401">
        <v>40375</v>
      </c>
      <c r="I129" s="431"/>
      <c r="J129" s="419"/>
      <c r="K129" s="431"/>
      <c r="L129" s="431"/>
      <c r="M129" s="419" t="s">
        <v>95</v>
      </c>
      <c r="N129" s="419" t="s">
        <v>95</v>
      </c>
      <c r="O129" s="419" t="s">
        <v>95</v>
      </c>
      <c r="P129" s="460"/>
      <c r="Q129" s="460"/>
    </row>
    <row r="132" spans="2:17" ht="15.75" thickBot="1" x14ac:dyDescent="0.3"/>
    <row r="133" spans="2:17" ht="54" customHeight="1" x14ac:dyDescent="0.25">
      <c r="B133" s="112" t="s">
        <v>33</v>
      </c>
      <c r="C133" s="112" t="s">
        <v>47</v>
      </c>
      <c r="D133" s="108" t="s">
        <v>48</v>
      </c>
      <c r="E133" s="112" t="s">
        <v>49</v>
      </c>
      <c r="F133" s="77" t="s">
        <v>54</v>
      </c>
      <c r="G133" s="82"/>
    </row>
    <row r="134" spans="2:17" ht="120.75" customHeight="1" x14ac:dyDescent="0.2">
      <c r="B134" s="470" t="s">
        <v>51</v>
      </c>
      <c r="C134" s="6" t="s">
        <v>89</v>
      </c>
      <c r="D134" s="422">
        <v>25</v>
      </c>
      <c r="E134" s="422">
        <v>25</v>
      </c>
      <c r="F134" s="471">
        <v>60</v>
      </c>
      <c r="G134" s="83"/>
    </row>
    <row r="135" spans="2:17" ht="76.150000000000006" customHeight="1" x14ac:dyDescent="0.2">
      <c r="B135" s="470"/>
      <c r="C135" s="6" t="s">
        <v>90</v>
      </c>
      <c r="D135" s="419">
        <v>25</v>
      </c>
      <c r="E135" s="422">
        <v>25</v>
      </c>
      <c r="F135" s="472"/>
      <c r="G135" s="83"/>
    </row>
    <row r="136" spans="2:17" ht="69" customHeight="1" x14ac:dyDescent="0.2">
      <c r="B136" s="470"/>
      <c r="C136" s="6" t="s">
        <v>91</v>
      </c>
      <c r="D136" s="422">
        <v>10</v>
      </c>
      <c r="E136" s="422">
        <v>10</v>
      </c>
      <c r="F136" s="473"/>
      <c r="G136" s="83"/>
    </row>
    <row r="137" spans="2:17" x14ac:dyDescent="0.25">
      <c r="C137" s="92"/>
    </row>
    <row r="140" spans="2:17" x14ac:dyDescent="0.25">
      <c r="B140" s="110" t="s">
        <v>55</v>
      </c>
    </row>
    <row r="143" spans="2:17" x14ac:dyDescent="0.25">
      <c r="B143" s="113" t="s">
        <v>33</v>
      </c>
      <c r="C143" s="113" t="s">
        <v>56</v>
      </c>
      <c r="D143" s="112" t="s">
        <v>49</v>
      </c>
      <c r="E143" s="112" t="s">
        <v>16</v>
      </c>
    </row>
    <row r="144" spans="2:17" ht="28.5" x14ac:dyDescent="0.25">
      <c r="B144" s="93" t="s">
        <v>57</v>
      </c>
      <c r="C144" s="94">
        <v>40</v>
      </c>
      <c r="D144" s="422">
        <v>40</v>
      </c>
      <c r="E144" s="446">
        <v>100</v>
      </c>
    </row>
    <row r="145" spans="2:5" ht="42.75" x14ac:dyDescent="0.25">
      <c r="B145" s="93" t="s">
        <v>58</v>
      </c>
      <c r="C145" s="94">
        <v>60</v>
      </c>
      <c r="D145" s="422">
        <v>60</v>
      </c>
      <c r="E145" s="447"/>
    </row>
  </sheetData>
  <mergeCells count="42">
    <mergeCell ref="P129:Q129"/>
    <mergeCell ref="B134:B136"/>
    <mergeCell ref="F134:F136"/>
    <mergeCell ref="E144:E145"/>
    <mergeCell ref="B101:N101"/>
    <mergeCell ref="E119:E121"/>
    <mergeCell ref="B124:N124"/>
    <mergeCell ref="J126:L126"/>
    <mergeCell ref="P126:Q126"/>
    <mergeCell ref="P127:Q127"/>
    <mergeCell ref="P87:Q87"/>
    <mergeCell ref="P88:Q88"/>
    <mergeCell ref="B91:N91"/>
    <mergeCell ref="D94:E94"/>
    <mergeCell ref="D95:E95"/>
    <mergeCell ref="B98:P98"/>
    <mergeCell ref="O73:P73"/>
    <mergeCell ref="O74:P74"/>
    <mergeCell ref="O75:P75"/>
    <mergeCell ref="B81:N81"/>
    <mergeCell ref="J86:L86"/>
    <mergeCell ref="P86:Q86"/>
    <mergeCell ref="C63:N63"/>
    <mergeCell ref="B65:N65"/>
    <mergeCell ref="O68:P68"/>
    <mergeCell ref="O70:P70"/>
    <mergeCell ref="O71:P71"/>
    <mergeCell ref="O72:P72"/>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13" zoomScale="90" zoomScaleNormal="90" workbookViewId="0">
      <selection activeCell="B149" sqref="B149"/>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37" t="s">
        <v>61</v>
      </c>
      <c r="C2" s="438"/>
      <c r="D2" s="438"/>
      <c r="E2" s="438"/>
      <c r="F2" s="438"/>
      <c r="G2" s="438"/>
      <c r="H2" s="438"/>
      <c r="I2" s="438"/>
      <c r="J2" s="438"/>
      <c r="K2" s="438"/>
      <c r="L2" s="438"/>
      <c r="M2" s="438"/>
      <c r="N2" s="438"/>
      <c r="O2" s="438"/>
      <c r="P2" s="438"/>
    </row>
    <row r="4" spans="2:16" ht="26.25" x14ac:dyDescent="0.25">
      <c r="B4" s="437" t="s">
        <v>46</v>
      </c>
      <c r="C4" s="438"/>
      <c r="D4" s="438"/>
      <c r="E4" s="438"/>
      <c r="F4" s="438"/>
      <c r="G4" s="438"/>
      <c r="H4" s="438"/>
      <c r="I4" s="438"/>
      <c r="J4" s="438"/>
      <c r="K4" s="438"/>
      <c r="L4" s="438"/>
      <c r="M4" s="438"/>
      <c r="N4" s="438"/>
      <c r="O4" s="438"/>
      <c r="P4" s="438"/>
    </row>
    <row r="5" spans="2:16" ht="15.75" thickBot="1" x14ac:dyDescent="0.3"/>
    <row r="6" spans="2:16" ht="21.75" thickBot="1" x14ac:dyDescent="0.3">
      <c r="B6" s="11" t="s">
        <v>4</v>
      </c>
      <c r="C6" s="439" t="s">
        <v>2386</v>
      </c>
      <c r="D6" s="439"/>
      <c r="E6" s="439"/>
      <c r="F6" s="439"/>
      <c r="G6" s="439"/>
      <c r="H6" s="439"/>
      <c r="I6" s="439"/>
      <c r="J6" s="439"/>
      <c r="K6" s="439"/>
      <c r="L6" s="439"/>
      <c r="M6" s="439"/>
      <c r="N6" s="440"/>
    </row>
    <row r="7" spans="2:16" ht="16.5" thickBot="1" x14ac:dyDescent="0.3">
      <c r="B7" s="12" t="s">
        <v>5</v>
      </c>
      <c r="C7" s="439"/>
      <c r="D7" s="439"/>
      <c r="E7" s="439"/>
      <c r="F7" s="439"/>
      <c r="G7" s="439"/>
      <c r="H7" s="439"/>
      <c r="I7" s="439"/>
      <c r="J7" s="439"/>
      <c r="K7" s="439"/>
      <c r="L7" s="439"/>
      <c r="M7" s="439"/>
      <c r="N7" s="440"/>
    </row>
    <row r="8" spans="2:16" ht="16.5" thickBot="1" x14ac:dyDescent="0.3">
      <c r="B8" s="12" t="s">
        <v>6</v>
      </c>
      <c r="C8" s="439"/>
      <c r="D8" s="439"/>
      <c r="E8" s="439"/>
      <c r="F8" s="439"/>
      <c r="G8" s="439"/>
      <c r="H8" s="439"/>
      <c r="I8" s="439"/>
      <c r="J8" s="439"/>
      <c r="K8" s="439"/>
      <c r="L8" s="439"/>
      <c r="M8" s="439"/>
      <c r="N8" s="440"/>
    </row>
    <row r="9" spans="2:16" ht="16.5" thickBot="1" x14ac:dyDescent="0.3">
      <c r="B9" s="12" t="s">
        <v>7</v>
      </c>
      <c r="C9" s="439"/>
      <c r="D9" s="439"/>
      <c r="E9" s="439"/>
      <c r="F9" s="439"/>
      <c r="G9" s="439"/>
      <c r="H9" s="439"/>
      <c r="I9" s="439"/>
      <c r="J9" s="439"/>
      <c r="K9" s="439"/>
      <c r="L9" s="439"/>
      <c r="M9" s="439"/>
      <c r="N9" s="440"/>
    </row>
    <row r="10" spans="2:16" ht="16.5" thickBot="1" x14ac:dyDescent="0.3">
      <c r="B10" s="12" t="s">
        <v>8</v>
      </c>
      <c r="C10" s="441" t="s">
        <v>2415</v>
      </c>
      <c r="D10" s="441"/>
      <c r="E10" s="442"/>
      <c r="F10" s="34"/>
      <c r="G10" s="34"/>
      <c r="H10" s="34"/>
      <c r="I10" s="34"/>
      <c r="J10" s="34"/>
      <c r="K10" s="34"/>
      <c r="L10" s="34"/>
      <c r="M10" s="34"/>
      <c r="N10" s="35"/>
    </row>
    <row r="11" spans="2:16" ht="16.5" thickBot="1" x14ac:dyDescent="0.3">
      <c r="B11" s="14" t="s">
        <v>9</v>
      </c>
      <c r="C11" s="15">
        <v>41979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443" t="s">
        <v>63</v>
      </c>
      <c r="C14" s="443"/>
      <c r="D14" s="427" t="s">
        <v>12</v>
      </c>
      <c r="E14" s="427" t="s">
        <v>13</v>
      </c>
      <c r="F14" s="427" t="s">
        <v>29</v>
      </c>
      <c r="G14" s="80"/>
      <c r="I14" s="38"/>
      <c r="J14" s="38"/>
      <c r="K14" s="38"/>
      <c r="L14" s="38"/>
      <c r="M14" s="38"/>
      <c r="N14" s="96"/>
    </row>
    <row r="15" spans="2:16" x14ac:dyDescent="0.25">
      <c r="B15" s="443"/>
      <c r="C15" s="443"/>
      <c r="D15" s="427">
        <v>4</v>
      </c>
      <c r="E15" s="36">
        <v>910090516</v>
      </c>
      <c r="F15" s="212">
        <v>436</v>
      </c>
      <c r="G15" s="81"/>
      <c r="I15" s="39"/>
      <c r="J15" s="39"/>
      <c r="K15" s="39"/>
      <c r="L15" s="39"/>
      <c r="M15" s="39"/>
      <c r="N15" s="96"/>
    </row>
    <row r="16" spans="2:16" x14ac:dyDescent="0.25">
      <c r="B16" s="443"/>
      <c r="C16" s="443"/>
      <c r="D16" s="427"/>
      <c r="E16" s="36"/>
      <c r="F16" s="36"/>
      <c r="G16" s="81"/>
      <c r="I16" s="39"/>
      <c r="J16" s="39"/>
      <c r="K16" s="39"/>
      <c r="L16" s="39"/>
      <c r="M16" s="39"/>
      <c r="N16" s="96"/>
    </row>
    <row r="17" spans="1:14" x14ac:dyDescent="0.25">
      <c r="B17" s="443"/>
      <c r="C17" s="443"/>
      <c r="D17" s="427"/>
      <c r="E17" s="36"/>
      <c r="F17" s="36"/>
      <c r="G17" s="81"/>
      <c r="I17" s="39"/>
      <c r="J17" s="39"/>
      <c r="K17" s="39"/>
      <c r="L17" s="39"/>
      <c r="M17" s="39"/>
      <c r="N17" s="96"/>
    </row>
    <row r="18" spans="1:14" x14ac:dyDescent="0.25">
      <c r="B18" s="443"/>
      <c r="C18" s="443"/>
      <c r="D18" s="427"/>
      <c r="E18" s="37"/>
      <c r="F18" s="36"/>
      <c r="G18" s="81"/>
      <c r="H18" s="22"/>
      <c r="I18" s="39"/>
      <c r="J18" s="39"/>
      <c r="K18" s="39"/>
      <c r="L18" s="39"/>
      <c r="M18" s="39"/>
      <c r="N18" s="20"/>
    </row>
    <row r="19" spans="1:14" x14ac:dyDescent="0.25">
      <c r="B19" s="443"/>
      <c r="C19" s="443"/>
      <c r="D19" s="427"/>
      <c r="E19" s="37"/>
      <c r="F19" s="36"/>
      <c r="G19" s="81"/>
      <c r="H19" s="22"/>
      <c r="I19" s="41"/>
      <c r="J19" s="41"/>
      <c r="K19" s="41"/>
      <c r="L19" s="41"/>
      <c r="M19" s="41"/>
      <c r="N19" s="20"/>
    </row>
    <row r="20" spans="1:14" x14ac:dyDescent="0.25">
      <c r="B20" s="443"/>
      <c r="C20" s="443"/>
      <c r="D20" s="427"/>
      <c r="E20" s="37"/>
      <c r="F20" s="36"/>
      <c r="G20" s="81"/>
      <c r="H20" s="22"/>
      <c r="I20" s="95"/>
      <c r="J20" s="95"/>
      <c r="K20" s="95"/>
      <c r="L20" s="95"/>
      <c r="M20" s="95"/>
      <c r="N20" s="20"/>
    </row>
    <row r="21" spans="1:14" x14ac:dyDescent="0.25">
      <c r="B21" s="443"/>
      <c r="C21" s="443"/>
      <c r="D21" s="427"/>
      <c r="E21" s="37"/>
      <c r="F21" s="36"/>
      <c r="G21" s="81"/>
      <c r="H21" s="22"/>
      <c r="I21" s="95"/>
      <c r="J21" s="95"/>
      <c r="K21" s="95"/>
      <c r="L21" s="95"/>
      <c r="M21" s="95"/>
      <c r="N21" s="20"/>
    </row>
    <row r="22" spans="1:14" ht="15.75" thickBot="1" x14ac:dyDescent="0.3">
      <c r="B22" s="444" t="s">
        <v>14</v>
      </c>
      <c r="C22" s="445"/>
      <c r="D22" s="427"/>
      <c r="E22" s="64">
        <f>SUM(E15:E21)</f>
        <v>910090516</v>
      </c>
      <c r="F22" s="212">
        <f>SUM(F15:F21)</f>
        <v>436</v>
      </c>
      <c r="G22" s="81"/>
      <c r="H22" s="22"/>
      <c r="I22" s="95"/>
      <c r="J22" s="95"/>
      <c r="K22" s="95"/>
      <c r="L22" s="95"/>
      <c r="M22" s="95"/>
      <c r="N22" s="20"/>
    </row>
    <row r="23" spans="1:14" ht="45.75" thickBot="1" x14ac:dyDescent="0.3">
      <c r="A23" s="43"/>
      <c r="B23" s="53" t="s">
        <v>15</v>
      </c>
      <c r="C23" s="53" t="s">
        <v>64</v>
      </c>
      <c r="E23" s="38"/>
      <c r="F23" s="38"/>
      <c r="G23" s="38"/>
      <c r="H23" s="38"/>
      <c r="I23" s="10"/>
      <c r="J23" s="10"/>
      <c r="K23" s="10"/>
      <c r="L23" s="10"/>
      <c r="M23" s="10"/>
    </row>
    <row r="24" spans="1:14" ht="15.75" thickBot="1" x14ac:dyDescent="0.3">
      <c r="A24" s="44">
        <v>1</v>
      </c>
      <c r="C24" s="46">
        <f>F22*80/100</f>
        <v>348.8</v>
      </c>
      <c r="D24" s="42"/>
      <c r="E24" s="45">
        <f>E22</f>
        <v>910090516</v>
      </c>
      <c r="F24" s="40"/>
      <c r="G24" s="40"/>
      <c r="H24" s="40"/>
      <c r="I24" s="23"/>
      <c r="J24" s="23"/>
      <c r="K24" s="23"/>
      <c r="L24" s="23"/>
      <c r="M24" s="23"/>
    </row>
    <row r="25" spans="1:14" x14ac:dyDescent="0.25">
      <c r="A25" s="87"/>
      <c r="C25" s="88"/>
      <c r="D25" s="39"/>
      <c r="E25" s="89"/>
      <c r="F25" s="40"/>
      <c r="G25" s="40"/>
      <c r="H25" s="40"/>
      <c r="I25" s="23"/>
      <c r="J25" s="23"/>
      <c r="K25" s="23"/>
      <c r="L25" s="23"/>
      <c r="M25" s="23"/>
    </row>
    <row r="26" spans="1:14" x14ac:dyDescent="0.25">
      <c r="A26" s="87"/>
      <c r="C26" s="88"/>
      <c r="D26" s="39"/>
      <c r="E26" s="89"/>
      <c r="F26" s="40"/>
      <c r="G26" s="40"/>
      <c r="H26" s="40"/>
      <c r="I26" s="23"/>
      <c r="J26" s="23"/>
      <c r="K26" s="23"/>
      <c r="L26" s="23"/>
      <c r="M26" s="23"/>
    </row>
    <row r="27" spans="1:14" x14ac:dyDescent="0.25">
      <c r="A27" s="87"/>
      <c r="B27" s="110" t="s">
        <v>94</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3" t="s">
        <v>33</v>
      </c>
      <c r="C29" s="113" t="s">
        <v>95</v>
      </c>
      <c r="D29" s="113" t="s">
        <v>96</v>
      </c>
      <c r="E29" s="92"/>
      <c r="F29" s="92"/>
      <c r="G29" s="92"/>
      <c r="H29" s="92"/>
      <c r="I29" s="95"/>
      <c r="J29" s="95"/>
      <c r="K29" s="95"/>
      <c r="L29" s="95"/>
      <c r="M29" s="95"/>
      <c r="N29" s="96"/>
    </row>
    <row r="30" spans="1:14" x14ac:dyDescent="0.25">
      <c r="A30" s="87"/>
      <c r="B30" s="109" t="s">
        <v>97</v>
      </c>
      <c r="C30" s="422" t="s">
        <v>110</v>
      </c>
      <c r="D30" s="109"/>
      <c r="E30" s="92"/>
      <c r="F30" s="92"/>
      <c r="G30" s="92"/>
      <c r="H30" s="92"/>
      <c r="I30" s="95"/>
      <c r="J30" s="95"/>
      <c r="K30" s="95"/>
      <c r="L30" s="95"/>
      <c r="M30" s="95"/>
      <c r="N30" s="96"/>
    </row>
    <row r="31" spans="1:14" x14ac:dyDescent="0.25">
      <c r="A31" s="87"/>
      <c r="B31" s="109" t="s">
        <v>98</v>
      </c>
      <c r="C31" s="422" t="s">
        <v>110</v>
      </c>
      <c r="D31" s="109"/>
      <c r="E31" s="92"/>
      <c r="F31" s="92"/>
      <c r="G31" s="92"/>
      <c r="H31" s="92"/>
      <c r="I31" s="95"/>
      <c r="J31" s="95"/>
      <c r="K31" s="95"/>
      <c r="L31" s="95"/>
      <c r="M31" s="95"/>
      <c r="N31" s="96"/>
    </row>
    <row r="32" spans="1:14" x14ac:dyDescent="0.25">
      <c r="A32" s="87"/>
      <c r="B32" s="109" t="s">
        <v>99</v>
      </c>
      <c r="C32" s="422" t="s">
        <v>110</v>
      </c>
      <c r="D32" s="109"/>
      <c r="E32" s="92"/>
      <c r="F32" s="92"/>
      <c r="G32" s="92"/>
      <c r="H32" s="92"/>
      <c r="I32" s="95"/>
      <c r="J32" s="95"/>
      <c r="K32" s="95"/>
      <c r="L32" s="95"/>
      <c r="M32" s="95"/>
      <c r="N32" s="96"/>
    </row>
    <row r="33" spans="1:17" x14ac:dyDescent="0.25">
      <c r="A33" s="87"/>
      <c r="B33" s="109" t="s">
        <v>100</v>
      </c>
      <c r="C33" s="422"/>
      <c r="D33" s="109"/>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10" t="s">
        <v>101</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3" t="s">
        <v>33</v>
      </c>
      <c r="C39" s="113" t="s">
        <v>56</v>
      </c>
      <c r="D39" s="112" t="s">
        <v>49</v>
      </c>
      <c r="E39" s="112" t="s">
        <v>16</v>
      </c>
      <c r="F39" s="92"/>
      <c r="G39" s="92"/>
      <c r="H39" s="92"/>
      <c r="I39" s="95"/>
      <c r="J39" s="95"/>
      <c r="K39" s="95"/>
      <c r="L39" s="95"/>
      <c r="M39" s="95"/>
      <c r="N39" s="96"/>
    </row>
    <row r="40" spans="1:17" ht="28.5" x14ac:dyDescent="0.25">
      <c r="A40" s="87"/>
      <c r="B40" s="93" t="s">
        <v>102</v>
      </c>
      <c r="C40" s="94">
        <v>40</v>
      </c>
      <c r="D40" s="422"/>
      <c r="E40" s="446">
        <f>+D40+D41</f>
        <v>0</v>
      </c>
      <c r="F40" s="92"/>
      <c r="G40" s="92"/>
      <c r="H40" s="92"/>
      <c r="I40" s="95"/>
      <c r="J40" s="95"/>
      <c r="K40" s="95"/>
      <c r="L40" s="95"/>
      <c r="M40" s="95"/>
      <c r="N40" s="96"/>
    </row>
    <row r="41" spans="1:17" ht="42.75" x14ac:dyDescent="0.25">
      <c r="A41" s="87"/>
      <c r="B41" s="93" t="s">
        <v>103</v>
      </c>
      <c r="C41" s="94">
        <v>60</v>
      </c>
      <c r="D41" s="422"/>
      <c r="E41" s="447"/>
      <c r="F41" s="92"/>
      <c r="G41" s="92"/>
      <c r="H41" s="92"/>
      <c r="I41" s="95"/>
      <c r="J41" s="95"/>
      <c r="K41" s="95"/>
      <c r="L41" s="95"/>
      <c r="M41" s="95"/>
      <c r="N41" s="96"/>
    </row>
    <row r="42" spans="1:17" x14ac:dyDescent="0.25">
      <c r="A42" s="87"/>
      <c r="C42" s="88"/>
      <c r="D42" s="39"/>
      <c r="E42" s="89"/>
      <c r="F42" s="40"/>
      <c r="G42" s="40"/>
      <c r="H42" s="40"/>
      <c r="I42" s="23"/>
      <c r="J42" s="23"/>
      <c r="K42" s="23"/>
      <c r="L42" s="23"/>
      <c r="M42" s="23"/>
    </row>
    <row r="43" spans="1:17" x14ac:dyDescent="0.25">
      <c r="A43" s="87"/>
      <c r="C43" s="88"/>
      <c r="D43" s="39"/>
      <c r="E43" s="89"/>
      <c r="F43" s="40"/>
      <c r="G43" s="40"/>
      <c r="H43" s="40"/>
      <c r="I43" s="23"/>
      <c r="J43" s="23"/>
      <c r="K43" s="23"/>
      <c r="L43" s="23"/>
      <c r="M43" s="23"/>
    </row>
    <row r="44" spans="1:17" x14ac:dyDescent="0.25">
      <c r="A44" s="87"/>
      <c r="C44" s="88"/>
      <c r="D44" s="39"/>
      <c r="E44" s="89"/>
      <c r="F44" s="40"/>
      <c r="G44" s="40"/>
      <c r="H44" s="40"/>
      <c r="I44" s="23"/>
      <c r="J44" s="23"/>
      <c r="K44" s="23"/>
      <c r="L44" s="23"/>
      <c r="M44" s="23"/>
    </row>
    <row r="45" spans="1:17" ht="15.75" thickBot="1" x14ac:dyDescent="0.3">
      <c r="M45" s="448" t="s">
        <v>35</v>
      </c>
      <c r="N45" s="448"/>
    </row>
    <row r="46" spans="1:17" x14ac:dyDescent="0.25">
      <c r="B46" s="110" t="s">
        <v>30</v>
      </c>
      <c r="M46" s="65"/>
      <c r="N46" s="65"/>
    </row>
    <row r="47" spans="1:17" ht="15.75" thickBot="1" x14ac:dyDescent="0.3">
      <c r="M47" s="65"/>
      <c r="N47" s="65"/>
    </row>
    <row r="48" spans="1:17" s="95" customFormat="1" ht="109.5" customHeight="1" x14ac:dyDescent="0.25">
      <c r="B48" s="106" t="s">
        <v>104</v>
      </c>
      <c r="C48" s="106" t="s">
        <v>105</v>
      </c>
      <c r="D48" s="106" t="s">
        <v>106</v>
      </c>
      <c r="E48" s="106" t="s">
        <v>43</v>
      </c>
      <c r="F48" s="106" t="s">
        <v>22</v>
      </c>
      <c r="G48" s="106" t="s">
        <v>65</v>
      </c>
      <c r="H48" s="106" t="s">
        <v>17</v>
      </c>
      <c r="I48" s="106" t="s">
        <v>10</v>
      </c>
      <c r="J48" s="106" t="s">
        <v>31</v>
      </c>
      <c r="K48" s="106" t="s">
        <v>59</v>
      </c>
      <c r="L48" s="106" t="s">
        <v>20</v>
      </c>
      <c r="M48" s="91" t="s">
        <v>26</v>
      </c>
      <c r="N48" s="106" t="s">
        <v>107</v>
      </c>
      <c r="O48" s="106" t="s">
        <v>36</v>
      </c>
      <c r="P48" s="107" t="s">
        <v>11</v>
      </c>
      <c r="Q48" s="107" t="s">
        <v>19</v>
      </c>
    </row>
    <row r="49" spans="1:26" s="101" customFormat="1" ht="42.75" customHeight="1" x14ac:dyDescent="0.25">
      <c r="A49" s="47">
        <v>1</v>
      </c>
      <c r="B49" s="102" t="s">
        <v>2386</v>
      </c>
      <c r="C49" s="103"/>
      <c r="D49" s="102" t="s">
        <v>189</v>
      </c>
      <c r="E49" s="155">
        <v>114</v>
      </c>
      <c r="F49" s="98" t="s">
        <v>95</v>
      </c>
      <c r="G49" s="115">
        <v>1</v>
      </c>
      <c r="H49" s="105">
        <v>41304</v>
      </c>
      <c r="I49" s="99">
        <v>41639</v>
      </c>
      <c r="J49" s="99" t="s">
        <v>96</v>
      </c>
      <c r="K49" s="90">
        <v>11</v>
      </c>
      <c r="L49" s="99"/>
      <c r="M49" s="90">
        <v>975</v>
      </c>
      <c r="N49" s="90"/>
      <c r="O49" s="27"/>
      <c r="P49" s="27"/>
      <c r="Q49" s="116"/>
      <c r="R49" s="100"/>
      <c r="S49" s="100"/>
      <c r="T49" s="100"/>
      <c r="U49" s="100"/>
      <c r="V49" s="100"/>
      <c r="W49" s="100"/>
      <c r="X49" s="100"/>
      <c r="Y49" s="100"/>
      <c r="Z49" s="100"/>
    </row>
    <row r="50" spans="1:26" s="101" customFormat="1" x14ac:dyDescent="0.25">
      <c r="A50" s="47">
        <f>+A49+1</f>
        <v>2</v>
      </c>
      <c r="B50" s="102"/>
      <c r="C50" s="103"/>
      <c r="D50" s="102" t="s">
        <v>189</v>
      </c>
      <c r="E50" s="155">
        <v>66</v>
      </c>
      <c r="F50" s="98"/>
      <c r="G50" s="97"/>
      <c r="H50" s="105">
        <v>40932</v>
      </c>
      <c r="I50" s="99">
        <v>41273</v>
      </c>
      <c r="J50" s="99" t="s">
        <v>96</v>
      </c>
      <c r="K50" s="90">
        <v>11</v>
      </c>
      <c r="L50" s="99"/>
      <c r="M50" s="90">
        <v>156</v>
      </c>
      <c r="N50" s="90"/>
      <c r="O50" s="27"/>
      <c r="P50" s="27"/>
      <c r="Q50" s="116"/>
      <c r="R50" s="100"/>
      <c r="S50" s="100"/>
      <c r="T50" s="100"/>
      <c r="U50" s="100"/>
      <c r="V50" s="100"/>
      <c r="W50" s="100"/>
      <c r="X50" s="100"/>
      <c r="Y50" s="100"/>
      <c r="Z50" s="100"/>
    </row>
    <row r="51" spans="1:26" s="101" customFormat="1" x14ac:dyDescent="0.25">
      <c r="A51" s="47">
        <f t="shared" ref="A51:A56" si="0">+A50+1</f>
        <v>3</v>
      </c>
      <c r="B51" s="102"/>
      <c r="C51" s="103"/>
      <c r="D51" s="102"/>
      <c r="E51" s="155">
        <v>278</v>
      </c>
      <c r="F51" s="98"/>
      <c r="G51" s="97"/>
      <c r="H51" s="105">
        <v>41519</v>
      </c>
      <c r="I51" s="99">
        <v>41641</v>
      </c>
      <c r="J51" s="99" t="s">
        <v>96</v>
      </c>
      <c r="K51" s="90">
        <v>3</v>
      </c>
      <c r="L51" s="99"/>
      <c r="M51" s="90">
        <v>600</v>
      </c>
      <c r="N51" s="90"/>
      <c r="O51" s="27"/>
      <c r="P51" s="27"/>
      <c r="Q51" s="116"/>
      <c r="R51" s="100"/>
      <c r="S51" s="100"/>
      <c r="T51" s="100"/>
      <c r="U51" s="100"/>
      <c r="V51" s="100"/>
      <c r="W51" s="100"/>
      <c r="X51" s="100"/>
      <c r="Y51" s="100"/>
      <c r="Z51" s="100"/>
    </row>
    <row r="52" spans="1:26" s="101" customFormat="1" x14ac:dyDescent="0.25">
      <c r="A52" s="47">
        <f t="shared" si="0"/>
        <v>4</v>
      </c>
      <c r="B52" s="102"/>
      <c r="C52" s="103"/>
      <c r="D52" s="102"/>
      <c r="E52" s="155"/>
      <c r="F52" s="98"/>
      <c r="G52" s="97"/>
      <c r="H52" s="105"/>
      <c r="I52" s="99"/>
      <c r="J52" s="99"/>
      <c r="K52" s="155"/>
      <c r="L52" s="99"/>
      <c r="M52" s="90"/>
      <c r="N52" s="90"/>
      <c r="O52" s="27"/>
      <c r="P52" s="27"/>
      <c r="Q52" s="116"/>
      <c r="R52" s="100"/>
      <c r="S52" s="100"/>
      <c r="T52" s="100"/>
      <c r="U52" s="100"/>
      <c r="V52" s="100"/>
      <c r="W52" s="100"/>
      <c r="X52" s="100"/>
      <c r="Y52" s="100"/>
      <c r="Z52" s="100"/>
    </row>
    <row r="53" spans="1:26" s="101" customFormat="1" x14ac:dyDescent="0.25">
      <c r="A53" s="47">
        <f t="shared" si="0"/>
        <v>5</v>
      </c>
      <c r="B53" s="102"/>
      <c r="C53" s="103"/>
      <c r="D53" s="102"/>
      <c r="E53" s="155"/>
      <c r="F53" s="98"/>
      <c r="G53" s="97"/>
      <c r="H53" s="105"/>
      <c r="I53" s="99"/>
      <c r="J53" s="99"/>
      <c r="K53" s="155"/>
      <c r="L53" s="155"/>
      <c r="M53" s="90"/>
      <c r="N53" s="90"/>
      <c r="O53" s="27"/>
      <c r="P53" s="27"/>
      <c r="Q53" s="116"/>
      <c r="R53" s="100"/>
      <c r="S53" s="100"/>
      <c r="T53" s="100"/>
      <c r="U53" s="100"/>
      <c r="V53" s="100"/>
      <c r="W53" s="100"/>
      <c r="X53" s="100"/>
      <c r="Y53" s="100"/>
      <c r="Z53" s="100"/>
    </row>
    <row r="54" spans="1:26" s="101" customFormat="1" x14ac:dyDescent="0.25">
      <c r="A54" s="47">
        <f t="shared" si="0"/>
        <v>6</v>
      </c>
      <c r="B54" s="102"/>
      <c r="C54" s="103"/>
      <c r="D54" s="102"/>
      <c r="E54" s="155"/>
      <c r="F54" s="98"/>
      <c r="G54" s="97"/>
      <c r="H54" s="98"/>
      <c r="I54" s="99"/>
      <c r="J54" s="99"/>
      <c r="K54" s="155"/>
      <c r="L54" s="99"/>
      <c r="M54" s="90"/>
      <c r="N54" s="90"/>
      <c r="O54" s="27"/>
      <c r="P54" s="27"/>
      <c r="Q54" s="116"/>
      <c r="R54" s="100"/>
      <c r="S54" s="100"/>
      <c r="T54" s="100"/>
      <c r="U54" s="100"/>
      <c r="V54" s="100"/>
      <c r="W54" s="100"/>
      <c r="X54" s="100"/>
      <c r="Y54" s="100"/>
      <c r="Z54" s="100"/>
    </row>
    <row r="55" spans="1:26" s="101" customFormat="1" x14ac:dyDescent="0.25">
      <c r="A55" s="47">
        <f t="shared" si="0"/>
        <v>7</v>
      </c>
      <c r="B55" s="102"/>
      <c r="C55" s="103"/>
      <c r="D55" s="102"/>
      <c r="E55" s="155"/>
      <c r="F55" s="98"/>
      <c r="G55" s="97"/>
      <c r="H55" s="98"/>
      <c r="I55" s="99"/>
      <c r="J55" s="99"/>
      <c r="K55" s="155"/>
      <c r="L55" s="99"/>
      <c r="M55" s="90"/>
      <c r="N55" s="90"/>
      <c r="O55" s="27"/>
      <c r="P55" s="27"/>
      <c r="Q55" s="116"/>
      <c r="R55" s="100"/>
      <c r="S55" s="100"/>
      <c r="T55" s="100"/>
      <c r="U55" s="100"/>
      <c r="V55" s="100"/>
      <c r="W55" s="100"/>
      <c r="X55" s="100"/>
      <c r="Y55" s="100"/>
      <c r="Z55" s="100"/>
    </row>
    <row r="56" spans="1:26" s="101" customFormat="1" x14ac:dyDescent="0.25">
      <c r="A56" s="47">
        <f t="shared" si="0"/>
        <v>8</v>
      </c>
      <c r="B56" s="102"/>
      <c r="C56" s="103"/>
      <c r="D56" s="102"/>
      <c r="E56" s="155"/>
      <c r="F56" s="98"/>
      <c r="G56" s="97"/>
      <c r="H56" s="98"/>
      <c r="I56" s="99"/>
      <c r="J56" s="99"/>
      <c r="K56" s="155"/>
      <c r="L56" s="99"/>
      <c r="M56" s="90"/>
      <c r="N56" s="90"/>
      <c r="O56" s="27"/>
      <c r="P56" s="27"/>
      <c r="Q56" s="116"/>
      <c r="R56" s="100"/>
      <c r="S56" s="100"/>
      <c r="T56" s="100"/>
      <c r="U56" s="100"/>
      <c r="V56" s="100"/>
      <c r="W56" s="100"/>
      <c r="X56" s="100"/>
      <c r="Y56" s="100"/>
      <c r="Z56" s="100"/>
    </row>
    <row r="57" spans="1:26" s="101" customFormat="1" x14ac:dyDescent="0.25">
      <c r="A57" s="47"/>
      <c r="B57" s="50" t="s">
        <v>16</v>
      </c>
      <c r="C57" s="103"/>
      <c r="D57" s="102"/>
      <c r="E57" s="155"/>
      <c r="F57" s="98"/>
      <c r="G57" s="97"/>
      <c r="H57" s="98"/>
      <c r="I57" s="99"/>
      <c r="J57" s="99"/>
      <c r="K57" s="104">
        <f t="shared" ref="K57:N57" si="1">SUM(K49:K56)</f>
        <v>25</v>
      </c>
      <c r="L57" s="104">
        <f t="shared" si="1"/>
        <v>0</v>
      </c>
      <c r="M57" s="114">
        <f t="shared" si="1"/>
        <v>1731</v>
      </c>
      <c r="N57" s="104">
        <f t="shared" si="1"/>
        <v>0</v>
      </c>
      <c r="O57" s="27"/>
      <c r="P57" s="27"/>
      <c r="Q57" s="117"/>
    </row>
    <row r="58" spans="1:26" s="30" customFormat="1" x14ac:dyDescent="0.25">
      <c r="E58" s="31"/>
    </row>
    <row r="59" spans="1:26" s="30" customFormat="1" x14ac:dyDescent="0.25">
      <c r="B59" s="434" t="s">
        <v>28</v>
      </c>
      <c r="C59" s="434" t="s">
        <v>27</v>
      </c>
      <c r="D59" s="436" t="s">
        <v>34</v>
      </c>
      <c r="E59" s="436"/>
    </row>
    <row r="60" spans="1:26" s="30" customFormat="1" x14ac:dyDescent="0.25">
      <c r="B60" s="435"/>
      <c r="C60" s="435"/>
      <c r="D60" s="426" t="s">
        <v>23</v>
      </c>
      <c r="E60" s="62" t="s">
        <v>24</v>
      </c>
    </row>
    <row r="61" spans="1:26" s="30" customFormat="1" ht="30.6" customHeight="1" x14ac:dyDescent="0.25">
      <c r="B61" s="59" t="s">
        <v>21</v>
      </c>
      <c r="C61" s="60" t="s">
        <v>2416</v>
      </c>
      <c r="D61" s="430" t="s">
        <v>110</v>
      </c>
      <c r="E61" s="430"/>
      <c r="F61" s="32"/>
      <c r="G61" s="32"/>
      <c r="H61" s="32"/>
      <c r="I61" s="32"/>
      <c r="J61" s="32"/>
      <c r="K61" s="32"/>
      <c r="L61" s="32"/>
      <c r="M61" s="32"/>
    </row>
    <row r="62" spans="1:26" s="30" customFormat="1" ht="30" customHeight="1" x14ac:dyDescent="0.25">
      <c r="B62" s="59" t="s">
        <v>25</v>
      </c>
      <c r="C62" s="60" t="s">
        <v>2417</v>
      </c>
      <c r="D62" s="58"/>
      <c r="E62" s="58"/>
    </row>
    <row r="63" spans="1:26" s="30" customFormat="1" x14ac:dyDescent="0.25">
      <c r="B63" s="33"/>
      <c r="C63" s="455"/>
      <c r="D63" s="455"/>
      <c r="E63" s="455"/>
      <c r="F63" s="455"/>
      <c r="G63" s="455"/>
      <c r="H63" s="455"/>
      <c r="I63" s="455"/>
      <c r="J63" s="455"/>
      <c r="K63" s="455"/>
      <c r="L63" s="455"/>
      <c r="M63" s="455"/>
      <c r="N63" s="455"/>
    </row>
    <row r="64" spans="1:26" ht="28.15" customHeight="1" thickBot="1" x14ac:dyDescent="0.3"/>
    <row r="65" spans="2:17" ht="27" thickBot="1" x14ac:dyDescent="0.3">
      <c r="B65" s="456" t="s">
        <v>66</v>
      </c>
      <c r="C65" s="456"/>
      <c r="D65" s="456"/>
      <c r="E65" s="456"/>
      <c r="F65" s="456"/>
      <c r="G65" s="456"/>
      <c r="H65" s="456"/>
      <c r="I65" s="456"/>
      <c r="J65" s="456"/>
      <c r="K65" s="456"/>
      <c r="L65" s="456"/>
      <c r="M65" s="456"/>
      <c r="N65" s="456"/>
    </row>
    <row r="68" spans="2:17" ht="109.5" customHeight="1" x14ac:dyDescent="0.25">
      <c r="B68" s="108" t="s">
        <v>108</v>
      </c>
      <c r="C68" s="68" t="s">
        <v>2</v>
      </c>
      <c r="D68" s="68" t="s">
        <v>68</v>
      </c>
      <c r="E68" s="68" t="s">
        <v>67</v>
      </c>
      <c r="F68" s="68" t="s">
        <v>69</v>
      </c>
      <c r="G68" s="68" t="s">
        <v>70</v>
      </c>
      <c r="H68" s="68" t="s">
        <v>71</v>
      </c>
      <c r="I68" s="68" t="s">
        <v>72</v>
      </c>
      <c r="J68" s="68" t="s">
        <v>73</v>
      </c>
      <c r="K68" s="68" t="s">
        <v>74</v>
      </c>
      <c r="L68" s="68" t="s">
        <v>75</v>
      </c>
      <c r="M68" s="84" t="s">
        <v>76</v>
      </c>
      <c r="N68" s="84" t="s">
        <v>77</v>
      </c>
      <c r="O68" s="452" t="s">
        <v>3</v>
      </c>
      <c r="P68" s="454"/>
      <c r="Q68" s="68" t="s">
        <v>18</v>
      </c>
    </row>
    <row r="69" spans="2:17" s="95" customFormat="1" ht="30" x14ac:dyDescent="0.25">
      <c r="B69" s="419" t="s">
        <v>2418</v>
      </c>
      <c r="C69" s="419" t="s">
        <v>2010</v>
      </c>
      <c r="D69" s="379" t="s">
        <v>2419</v>
      </c>
      <c r="E69" s="4">
        <v>436</v>
      </c>
      <c r="F69" s="4"/>
      <c r="G69" s="4"/>
      <c r="H69" s="4"/>
      <c r="I69" s="4" t="s">
        <v>165</v>
      </c>
      <c r="J69" s="4"/>
      <c r="K69" s="422"/>
      <c r="L69" s="422"/>
      <c r="M69" s="422"/>
      <c r="N69" s="422"/>
      <c r="O69" s="424"/>
      <c r="P69" s="425"/>
      <c r="Q69" s="422"/>
    </row>
    <row r="70" spans="2:17" x14ac:dyDescent="0.25">
      <c r="B70" s="3"/>
      <c r="C70" s="3"/>
      <c r="D70" s="5"/>
      <c r="E70" s="5"/>
      <c r="F70" s="4"/>
      <c r="G70" s="4"/>
      <c r="H70" s="4"/>
      <c r="I70" s="85"/>
      <c r="J70" s="85"/>
      <c r="K70" s="109"/>
      <c r="L70" s="109"/>
      <c r="M70" s="109"/>
      <c r="N70" s="109"/>
      <c r="O70" s="457"/>
      <c r="P70" s="458"/>
      <c r="Q70" s="109"/>
    </row>
    <row r="71" spans="2:17" x14ac:dyDescent="0.25">
      <c r="B71" s="3"/>
      <c r="C71" s="3"/>
      <c r="D71" s="5"/>
      <c r="E71" s="5"/>
      <c r="F71" s="4"/>
      <c r="G71" s="4"/>
      <c r="H71" s="4"/>
      <c r="I71" s="85"/>
      <c r="J71" s="85"/>
      <c r="K71" s="109"/>
      <c r="L71" s="109"/>
      <c r="M71" s="109"/>
      <c r="N71" s="109"/>
      <c r="O71" s="457"/>
      <c r="P71" s="458"/>
      <c r="Q71" s="109"/>
    </row>
    <row r="72" spans="2:17" x14ac:dyDescent="0.25">
      <c r="B72" s="3"/>
      <c r="C72" s="3"/>
      <c r="D72" s="5"/>
      <c r="E72" s="5"/>
      <c r="F72" s="4"/>
      <c r="G72" s="4"/>
      <c r="H72" s="4"/>
      <c r="I72" s="85"/>
      <c r="J72" s="85"/>
      <c r="K72" s="109"/>
      <c r="L72" s="109"/>
      <c r="M72" s="109"/>
      <c r="N72" s="109"/>
      <c r="O72" s="457"/>
      <c r="P72" s="458"/>
      <c r="Q72" s="109"/>
    </row>
    <row r="73" spans="2:17" x14ac:dyDescent="0.25">
      <c r="B73" s="3"/>
      <c r="C73" s="3"/>
      <c r="D73" s="5"/>
      <c r="E73" s="5"/>
      <c r="F73" s="4"/>
      <c r="G73" s="4"/>
      <c r="H73" s="4"/>
      <c r="I73" s="85"/>
      <c r="J73" s="85"/>
      <c r="K73" s="109"/>
      <c r="L73" s="109"/>
      <c r="M73" s="109"/>
      <c r="N73" s="109"/>
      <c r="O73" s="457"/>
      <c r="P73" s="458"/>
      <c r="Q73" s="109"/>
    </row>
    <row r="74" spans="2:17" x14ac:dyDescent="0.25">
      <c r="B74" s="3"/>
      <c r="C74" s="3"/>
      <c r="D74" s="5"/>
      <c r="E74" s="5"/>
      <c r="F74" s="4"/>
      <c r="G74" s="4"/>
      <c r="H74" s="4"/>
      <c r="I74" s="85"/>
      <c r="J74" s="85"/>
      <c r="K74" s="109"/>
      <c r="L74" s="109"/>
      <c r="M74" s="109"/>
      <c r="N74" s="109"/>
      <c r="O74" s="457"/>
      <c r="P74" s="458"/>
      <c r="Q74" s="109"/>
    </row>
    <row r="75" spans="2:17" x14ac:dyDescent="0.25">
      <c r="B75" s="109"/>
      <c r="C75" s="109"/>
      <c r="D75" s="109"/>
      <c r="E75" s="109"/>
      <c r="F75" s="109"/>
      <c r="G75" s="109"/>
      <c r="H75" s="109"/>
      <c r="I75" s="109"/>
      <c r="J75" s="109"/>
      <c r="K75" s="109"/>
      <c r="L75" s="109"/>
      <c r="M75" s="109"/>
      <c r="N75" s="109"/>
      <c r="O75" s="457"/>
      <c r="P75" s="458"/>
      <c r="Q75" s="109"/>
    </row>
    <row r="76" spans="2:17" x14ac:dyDescent="0.25">
      <c r="B76" s="9" t="s">
        <v>1</v>
      </c>
    </row>
    <row r="77" spans="2:17" x14ac:dyDescent="0.25">
      <c r="B77" s="9" t="s">
        <v>37</v>
      </c>
    </row>
    <row r="78" spans="2:17" x14ac:dyDescent="0.25">
      <c r="B78" s="9" t="s">
        <v>60</v>
      </c>
    </row>
    <row r="80" spans="2:17" ht="15.75" thickBot="1" x14ac:dyDescent="0.3"/>
    <row r="81" spans="2:17" ht="27" thickBot="1" x14ac:dyDescent="0.3">
      <c r="B81" s="449" t="s">
        <v>38</v>
      </c>
      <c r="C81" s="450"/>
      <c r="D81" s="450"/>
      <c r="E81" s="450"/>
      <c r="F81" s="450"/>
      <c r="G81" s="450"/>
      <c r="H81" s="450"/>
      <c r="I81" s="450"/>
      <c r="J81" s="450"/>
      <c r="K81" s="450"/>
      <c r="L81" s="450"/>
      <c r="M81" s="450"/>
      <c r="N81" s="451"/>
    </row>
    <row r="86" spans="2:17" ht="76.5" customHeight="1" x14ac:dyDescent="0.25">
      <c r="B86" s="108" t="s">
        <v>0</v>
      </c>
      <c r="C86" s="108" t="s">
        <v>39</v>
      </c>
      <c r="D86" s="108" t="s">
        <v>40</v>
      </c>
      <c r="E86" s="108" t="s">
        <v>78</v>
      </c>
      <c r="F86" s="108" t="s">
        <v>80</v>
      </c>
      <c r="G86" s="108" t="s">
        <v>81</v>
      </c>
      <c r="H86" s="108" t="s">
        <v>82</v>
      </c>
      <c r="I86" s="108" t="s">
        <v>79</v>
      </c>
      <c r="J86" s="452" t="s">
        <v>83</v>
      </c>
      <c r="K86" s="453"/>
      <c r="L86" s="454"/>
      <c r="M86" s="108" t="s">
        <v>84</v>
      </c>
      <c r="N86" s="108" t="s">
        <v>41</v>
      </c>
      <c r="O86" s="108" t="s">
        <v>42</v>
      </c>
      <c r="P86" s="452" t="s">
        <v>3</v>
      </c>
      <c r="Q86" s="454"/>
    </row>
    <row r="87" spans="2:17" ht="60.75" customHeight="1" x14ac:dyDescent="0.25">
      <c r="B87" s="190" t="s">
        <v>160</v>
      </c>
      <c r="C87" s="190"/>
      <c r="D87" s="3"/>
      <c r="E87" s="3"/>
      <c r="F87" s="3"/>
      <c r="G87" s="3"/>
      <c r="H87" s="3"/>
      <c r="I87" s="5"/>
      <c r="J87" s="1" t="s">
        <v>482</v>
      </c>
      <c r="K87" s="86" t="s">
        <v>527</v>
      </c>
      <c r="L87" s="85" t="s">
        <v>528</v>
      </c>
      <c r="M87" s="109"/>
      <c r="N87" s="109"/>
      <c r="O87" s="109"/>
      <c r="P87" s="463"/>
      <c r="Q87" s="463"/>
    </row>
    <row r="88" spans="2:17" ht="33.6" customHeight="1" x14ac:dyDescent="0.25">
      <c r="B88" s="190" t="s">
        <v>220</v>
      </c>
      <c r="C88" s="190"/>
      <c r="D88" s="3"/>
      <c r="E88" s="3"/>
      <c r="F88" s="3"/>
      <c r="G88" s="3"/>
      <c r="H88" s="3"/>
      <c r="I88" s="5"/>
      <c r="J88" s="1"/>
      <c r="K88" s="85"/>
      <c r="L88" s="85"/>
      <c r="M88" s="109"/>
      <c r="N88" s="109"/>
      <c r="O88" s="109"/>
      <c r="P88" s="463"/>
      <c r="Q88" s="463"/>
    </row>
    <row r="90" spans="2:17" ht="15.75" thickBot="1" x14ac:dyDescent="0.3"/>
    <row r="91" spans="2:17" ht="27" thickBot="1" x14ac:dyDescent="0.3">
      <c r="B91" s="449" t="s">
        <v>44</v>
      </c>
      <c r="C91" s="450"/>
      <c r="D91" s="450"/>
      <c r="E91" s="450"/>
      <c r="F91" s="450"/>
      <c r="G91" s="450"/>
      <c r="H91" s="450"/>
      <c r="I91" s="450"/>
      <c r="J91" s="450"/>
      <c r="K91" s="450"/>
      <c r="L91" s="450"/>
      <c r="M91" s="450"/>
      <c r="N91" s="451"/>
    </row>
    <row r="94" spans="2:17" ht="46.15" customHeight="1" x14ac:dyDescent="0.25">
      <c r="B94" s="68" t="s">
        <v>33</v>
      </c>
      <c r="C94" s="68" t="s">
        <v>45</v>
      </c>
      <c r="D94" s="452" t="s">
        <v>3</v>
      </c>
      <c r="E94" s="454"/>
    </row>
    <row r="95" spans="2:17" ht="46.9" customHeight="1" x14ac:dyDescent="0.25">
      <c r="B95" s="69" t="s">
        <v>85</v>
      </c>
      <c r="C95" s="422" t="s">
        <v>95</v>
      </c>
      <c r="D95" s="463"/>
      <c r="E95" s="463"/>
    </row>
    <row r="98" spans="1:26" ht="26.25" x14ac:dyDescent="0.25">
      <c r="B98" s="437" t="s">
        <v>62</v>
      </c>
      <c r="C98" s="438"/>
      <c r="D98" s="438"/>
      <c r="E98" s="438"/>
      <c r="F98" s="438"/>
      <c r="G98" s="438"/>
      <c r="H98" s="438"/>
      <c r="I98" s="438"/>
      <c r="J98" s="438"/>
      <c r="K98" s="438"/>
      <c r="L98" s="438"/>
      <c r="M98" s="438"/>
      <c r="N98" s="438"/>
      <c r="O98" s="438"/>
      <c r="P98" s="438"/>
    </row>
    <row r="100" spans="1:26" ht="15.75" thickBot="1" x14ac:dyDescent="0.3"/>
    <row r="101" spans="1:26" ht="27" thickBot="1" x14ac:dyDescent="0.3">
      <c r="B101" s="449" t="s">
        <v>52</v>
      </c>
      <c r="C101" s="450"/>
      <c r="D101" s="450"/>
      <c r="E101" s="450"/>
      <c r="F101" s="450"/>
      <c r="G101" s="450"/>
      <c r="H101" s="450"/>
      <c r="I101" s="450"/>
      <c r="J101" s="450"/>
      <c r="K101" s="450"/>
      <c r="L101" s="450"/>
      <c r="M101" s="450"/>
      <c r="N101" s="451"/>
    </row>
    <row r="103" spans="1:26" ht="15.75" thickBot="1" x14ac:dyDescent="0.3">
      <c r="M103" s="65"/>
      <c r="N103" s="65"/>
    </row>
    <row r="104" spans="1:26" s="95" customFormat="1" ht="109.5" customHeight="1" x14ac:dyDescent="0.25">
      <c r="B104" s="106" t="s">
        <v>104</v>
      </c>
      <c r="C104" s="106" t="s">
        <v>105</v>
      </c>
      <c r="D104" s="106" t="s">
        <v>106</v>
      </c>
      <c r="E104" s="106" t="s">
        <v>43</v>
      </c>
      <c r="F104" s="106" t="s">
        <v>22</v>
      </c>
      <c r="G104" s="106" t="s">
        <v>65</v>
      </c>
      <c r="H104" s="106" t="s">
        <v>17</v>
      </c>
      <c r="I104" s="106" t="s">
        <v>10</v>
      </c>
      <c r="J104" s="106" t="s">
        <v>31</v>
      </c>
      <c r="K104" s="106" t="s">
        <v>59</v>
      </c>
      <c r="L104" s="106" t="s">
        <v>20</v>
      </c>
      <c r="M104" s="91" t="s">
        <v>26</v>
      </c>
      <c r="N104" s="106" t="s">
        <v>107</v>
      </c>
      <c r="O104" s="106" t="s">
        <v>36</v>
      </c>
      <c r="P104" s="107" t="s">
        <v>11</v>
      </c>
      <c r="Q104" s="107" t="s">
        <v>19</v>
      </c>
    </row>
    <row r="105" spans="1:26" s="101" customFormat="1" ht="52.5" customHeight="1" x14ac:dyDescent="0.25">
      <c r="A105" s="47">
        <v>1</v>
      </c>
      <c r="B105" s="102" t="s">
        <v>2386</v>
      </c>
      <c r="C105" s="103"/>
      <c r="D105" s="102" t="s">
        <v>189</v>
      </c>
      <c r="E105" s="155">
        <v>310</v>
      </c>
      <c r="F105" s="97" t="s">
        <v>95</v>
      </c>
      <c r="G105" s="115"/>
      <c r="H105" s="105">
        <v>39841</v>
      </c>
      <c r="I105" s="99">
        <v>40178</v>
      </c>
      <c r="J105" s="99" t="s">
        <v>96</v>
      </c>
      <c r="K105" s="155">
        <v>11</v>
      </c>
      <c r="L105" s="99"/>
      <c r="M105" s="155">
        <v>234</v>
      </c>
      <c r="N105" s="90"/>
      <c r="O105" s="27"/>
      <c r="P105" s="27"/>
      <c r="Q105" s="116"/>
      <c r="R105" s="100"/>
      <c r="S105" s="100"/>
      <c r="T105" s="100"/>
      <c r="U105" s="100"/>
      <c r="V105" s="100"/>
      <c r="W105" s="100"/>
      <c r="X105" s="100"/>
      <c r="Y105" s="100"/>
      <c r="Z105" s="100"/>
    </row>
    <row r="106" spans="1:26" s="101" customFormat="1" x14ac:dyDescent="0.25">
      <c r="A106" s="47"/>
      <c r="B106" s="102"/>
      <c r="C106" s="103"/>
      <c r="D106" s="102" t="s">
        <v>189</v>
      </c>
      <c r="E106" s="155">
        <v>289</v>
      </c>
      <c r="F106" s="98" t="s">
        <v>95</v>
      </c>
      <c r="G106" s="97"/>
      <c r="H106" s="105">
        <v>40203</v>
      </c>
      <c r="I106" s="99">
        <v>40543</v>
      </c>
      <c r="J106" s="99" t="s">
        <v>96</v>
      </c>
      <c r="K106" s="155">
        <v>11</v>
      </c>
      <c r="L106" s="99"/>
      <c r="M106" s="155">
        <v>468</v>
      </c>
      <c r="N106" s="90"/>
      <c r="O106" s="27"/>
      <c r="P106" s="27"/>
      <c r="Q106" s="116"/>
      <c r="R106" s="100"/>
      <c r="S106" s="100"/>
      <c r="T106" s="100"/>
      <c r="U106" s="100"/>
      <c r="V106" s="100"/>
      <c r="W106" s="100"/>
      <c r="X106" s="100"/>
      <c r="Y106" s="100"/>
      <c r="Z106" s="100"/>
    </row>
    <row r="107" spans="1:26" s="101" customFormat="1" x14ac:dyDescent="0.25">
      <c r="A107" s="47"/>
      <c r="B107" s="102"/>
      <c r="C107" s="103"/>
      <c r="D107" s="102"/>
      <c r="E107" s="155"/>
      <c r="F107" s="98"/>
      <c r="G107" s="97"/>
      <c r="H107" s="105"/>
      <c r="I107" s="99"/>
      <c r="J107" s="99"/>
      <c r="K107" s="155"/>
      <c r="L107" s="99"/>
      <c r="M107" s="155"/>
      <c r="N107" s="90"/>
      <c r="O107" s="27"/>
      <c r="P107" s="27"/>
      <c r="Q107" s="116"/>
      <c r="R107" s="100"/>
      <c r="S107" s="100"/>
      <c r="T107" s="100"/>
      <c r="U107" s="100"/>
      <c r="V107" s="100"/>
      <c r="W107" s="100"/>
      <c r="X107" s="100"/>
      <c r="Y107" s="100"/>
      <c r="Z107" s="100"/>
    </row>
    <row r="108" spans="1:26" s="101" customFormat="1" x14ac:dyDescent="0.25">
      <c r="A108" s="47"/>
      <c r="B108" s="102"/>
      <c r="C108" s="103"/>
      <c r="D108" s="102"/>
      <c r="E108" s="155"/>
      <c r="F108" s="98"/>
      <c r="G108" s="98"/>
      <c r="H108" s="105"/>
      <c r="I108" s="99"/>
      <c r="J108" s="99"/>
      <c r="K108" s="155"/>
      <c r="L108" s="99"/>
      <c r="M108" s="155"/>
      <c r="N108" s="90"/>
      <c r="O108" s="27"/>
      <c r="P108" s="27"/>
      <c r="Q108" s="116"/>
      <c r="R108" s="100"/>
      <c r="S108" s="100"/>
      <c r="T108" s="100"/>
      <c r="U108" s="100"/>
      <c r="V108" s="100"/>
      <c r="W108" s="100"/>
      <c r="X108" s="100"/>
      <c r="Y108" s="100"/>
      <c r="Z108" s="100"/>
    </row>
    <row r="109" spans="1:26" s="101" customFormat="1" x14ac:dyDescent="0.25">
      <c r="A109" s="47">
        <f t="shared" ref="A109:A112" si="2">+A108+1</f>
        <v>1</v>
      </c>
      <c r="B109" s="102"/>
      <c r="C109" s="103"/>
      <c r="D109" s="102"/>
      <c r="E109" s="155"/>
      <c r="F109" s="98"/>
      <c r="G109" s="98"/>
      <c r="H109" s="98"/>
      <c r="I109" s="99"/>
      <c r="J109" s="99"/>
      <c r="K109" s="99"/>
      <c r="L109" s="99"/>
      <c r="M109" s="155"/>
      <c r="N109" s="90"/>
      <c r="O109" s="27"/>
      <c r="P109" s="27"/>
      <c r="Q109" s="116"/>
      <c r="R109" s="100"/>
      <c r="S109" s="100"/>
      <c r="T109" s="100"/>
      <c r="U109" s="100"/>
      <c r="V109" s="100"/>
      <c r="W109" s="100"/>
      <c r="X109" s="100"/>
      <c r="Y109" s="100"/>
      <c r="Z109" s="100"/>
    </row>
    <row r="110" spans="1:26" s="101" customFormat="1" x14ac:dyDescent="0.25">
      <c r="A110" s="47">
        <f t="shared" si="2"/>
        <v>2</v>
      </c>
      <c r="B110" s="102"/>
      <c r="C110" s="103"/>
      <c r="D110" s="102"/>
      <c r="E110" s="155"/>
      <c r="F110" s="98"/>
      <c r="G110" s="98"/>
      <c r="H110" s="98"/>
      <c r="I110" s="99"/>
      <c r="J110" s="99"/>
      <c r="K110" s="99"/>
      <c r="L110" s="99"/>
      <c r="M110" s="155"/>
      <c r="N110" s="90"/>
      <c r="O110" s="27"/>
      <c r="P110" s="27"/>
      <c r="Q110" s="116"/>
      <c r="R110" s="100"/>
      <c r="S110" s="100"/>
      <c r="T110" s="100"/>
      <c r="U110" s="100"/>
      <c r="V110" s="100"/>
      <c r="W110" s="100"/>
      <c r="X110" s="100"/>
      <c r="Y110" s="100"/>
      <c r="Z110" s="100"/>
    </row>
    <row r="111" spans="1:26" s="101" customFormat="1" x14ac:dyDescent="0.25">
      <c r="A111" s="47">
        <f t="shared" si="2"/>
        <v>3</v>
      </c>
      <c r="B111" s="102"/>
      <c r="C111" s="103"/>
      <c r="D111" s="102"/>
      <c r="E111" s="155"/>
      <c r="F111" s="98"/>
      <c r="G111" s="98"/>
      <c r="H111" s="98"/>
      <c r="I111" s="99"/>
      <c r="J111" s="99"/>
      <c r="K111" s="99"/>
      <c r="L111" s="99"/>
      <c r="M111" s="155"/>
      <c r="N111" s="90"/>
      <c r="O111" s="27"/>
      <c r="P111" s="27"/>
      <c r="Q111" s="116"/>
      <c r="R111" s="100"/>
      <c r="S111" s="100"/>
      <c r="T111" s="100"/>
      <c r="U111" s="100"/>
      <c r="V111" s="100"/>
      <c r="W111" s="100"/>
      <c r="X111" s="100"/>
      <c r="Y111" s="100"/>
      <c r="Z111" s="100"/>
    </row>
    <row r="112" spans="1:26" s="101" customFormat="1" x14ac:dyDescent="0.25">
      <c r="A112" s="47">
        <f t="shared" si="2"/>
        <v>4</v>
      </c>
      <c r="B112" s="102"/>
      <c r="C112" s="103"/>
      <c r="D112" s="102"/>
      <c r="E112" s="155"/>
      <c r="F112" s="98"/>
      <c r="G112" s="98"/>
      <c r="H112" s="98"/>
      <c r="I112" s="99"/>
      <c r="J112" s="99"/>
      <c r="K112" s="99"/>
      <c r="L112" s="99"/>
      <c r="M112" s="155"/>
      <c r="N112" s="90"/>
      <c r="O112" s="27"/>
      <c r="P112" s="27"/>
      <c r="Q112" s="116"/>
      <c r="R112" s="100"/>
      <c r="S112" s="100"/>
      <c r="T112" s="100"/>
      <c r="U112" s="100"/>
      <c r="V112" s="100"/>
      <c r="W112" s="100"/>
      <c r="X112" s="100"/>
      <c r="Y112" s="100"/>
      <c r="Z112" s="100"/>
    </row>
    <row r="113" spans="1:18" s="101" customFormat="1" x14ac:dyDescent="0.25">
      <c r="A113" s="47"/>
      <c r="B113" s="50" t="s">
        <v>16</v>
      </c>
      <c r="C113" s="103"/>
      <c r="D113" s="102"/>
      <c r="E113" s="155"/>
      <c r="F113" s="98"/>
      <c r="G113" s="98"/>
      <c r="H113" s="98"/>
      <c r="I113" s="99"/>
      <c r="J113" s="99"/>
      <c r="K113" s="104">
        <f t="shared" ref="K113:N113" si="3">SUM(K105:K112)</f>
        <v>22</v>
      </c>
      <c r="L113" s="104">
        <f t="shared" si="3"/>
        <v>0</v>
      </c>
      <c r="M113" s="405">
        <f t="shared" si="3"/>
        <v>702</v>
      </c>
      <c r="N113" s="104">
        <f t="shared" si="3"/>
        <v>0</v>
      </c>
      <c r="O113" s="27"/>
      <c r="P113" s="27"/>
      <c r="Q113" s="117"/>
    </row>
    <row r="114" spans="1:18" x14ac:dyDescent="0.25">
      <c r="B114" s="30"/>
      <c r="C114" s="30"/>
      <c r="D114" s="30"/>
      <c r="E114" s="31"/>
      <c r="F114" s="30"/>
      <c r="G114" s="30"/>
      <c r="H114" s="30"/>
      <c r="I114" s="30"/>
      <c r="J114" s="30"/>
      <c r="K114" s="30"/>
      <c r="L114" s="30"/>
      <c r="M114" s="30"/>
      <c r="N114" s="30"/>
      <c r="O114" s="30"/>
      <c r="P114" s="30"/>
    </row>
    <row r="115" spans="1:18" ht="18.75" x14ac:dyDescent="0.25">
      <c r="B115" s="59" t="s">
        <v>32</v>
      </c>
      <c r="C115" s="73" t="s">
        <v>2038</v>
      </c>
      <c r="H115" s="32"/>
      <c r="I115" s="32"/>
      <c r="J115" s="32"/>
      <c r="K115" s="32"/>
      <c r="L115" s="32"/>
      <c r="M115" s="32"/>
      <c r="N115" s="30"/>
      <c r="O115" s="30"/>
      <c r="P115" s="30"/>
    </row>
    <row r="117" spans="1:18" ht="15.75" thickBot="1" x14ac:dyDescent="0.3"/>
    <row r="118" spans="1:18" ht="37.15" customHeight="1" thickBot="1" x14ac:dyDescent="0.3">
      <c r="B118" s="76" t="s">
        <v>47</v>
      </c>
      <c r="C118" s="77" t="s">
        <v>48</v>
      </c>
      <c r="D118" s="76" t="s">
        <v>49</v>
      </c>
      <c r="E118" s="77" t="s">
        <v>53</v>
      </c>
    </row>
    <row r="119" spans="1:18" ht="41.45" customHeight="1" x14ac:dyDescent="0.25">
      <c r="B119" s="67" t="s">
        <v>86</v>
      </c>
      <c r="C119" s="70">
        <v>20</v>
      </c>
      <c r="D119" s="70">
        <v>0</v>
      </c>
      <c r="E119" s="467">
        <f>+D119+D120+D121</f>
        <v>40</v>
      </c>
    </row>
    <row r="120" spans="1:18" x14ac:dyDescent="0.25">
      <c r="B120" s="67" t="s">
        <v>87</v>
      </c>
      <c r="C120" s="430">
        <v>30</v>
      </c>
      <c r="D120" s="422">
        <v>0</v>
      </c>
      <c r="E120" s="468"/>
    </row>
    <row r="121" spans="1:18" ht="15.75" thickBot="1" x14ac:dyDescent="0.3">
      <c r="B121" s="67" t="s">
        <v>88</v>
      </c>
      <c r="C121" s="72">
        <v>40</v>
      </c>
      <c r="D121" s="72">
        <v>40</v>
      </c>
      <c r="E121" s="469"/>
    </row>
    <row r="123" spans="1:18" ht="15.75" thickBot="1" x14ac:dyDescent="0.3"/>
    <row r="124" spans="1:18" ht="27" thickBot="1" x14ac:dyDescent="0.3">
      <c r="B124" s="449" t="s">
        <v>50</v>
      </c>
      <c r="C124" s="450"/>
      <c r="D124" s="450"/>
      <c r="E124" s="450"/>
      <c r="F124" s="450"/>
      <c r="G124" s="450"/>
      <c r="H124" s="450"/>
      <c r="I124" s="450"/>
      <c r="J124" s="450"/>
      <c r="K124" s="450"/>
      <c r="L124" s="450"/>
      <c r="M124" s="450"/>
      <c r="N124" s="451"/>
    </row>
    <row r="126" spans="1:18" ht="76.5" customHeight="1" x14ac:dyDescent="0.25">
      <c r="B126" s="108" t="s">
        <v>0</v>
      </c>
      <c r="C126" s="108" t="s">
        <v>39</v>
      </c>
      <c r="D126" s="108" t="s">
        <v>40</v>
      </c>
      <c r="E126" s="108" t="s">
        <v>78</v>
      </c>
      <c r="F126" s="108" t="s">
        <v>80</v>
      </c>
      <c r="G126" s="108" t="s">
        <v>81</v>
      </c>
      <c r="H126" s="108" t="s">
        <v>82</v>
      </c>
      <c r="I126" s="108" t="s">
        <v>79</v>
      </c>
      <c r="J126" s="452" t="s">
        <v>83</v>
      </c>
      <c r="K126" s="453"/>
      <c r="L126" s="454"/>
      <c r="M126" s="108" t="s">
        <v>84</v>
      </c>
      <c r="N126" s="108" t="s">
        <v>41</v>
      </c>
      <c r="O126" s="108" t="s">
        <v>42</v>
      </c>
      <c r="P126" s="452" t="s">
        <v>3</v>
      </c>
      <c r="Q126" s="454"/>
    </row>
    <row r="127" spans="1:18" ht="60.75" customHeight="1" x14ac:dyDescent="0.25">
      <c r="B127" s="190" t="s">
        <v>510</v>
      </c>
      <c r="C127" s="273" t="s">
        <v>95</v>
      </c>
      <c r="D127" s="191" t="s">
        <v>2420</v>
      </c>
      <c r="E127" s="191">
        <v>32870211</v>
      </c>
      <c r="F127" s="419" t="s">
        <v>2421</v>
      </c>
      <c r="G127" s="191" t="s">
        <v>1084</v>
      </c>
      <c r="H127" s="392">
        <v>41559</v>
      </c>
      <c r="I127" s="4"/>
      <c r="J127" s="191" t="s">
        <v>482</v>
      </c>
      <c r="K127" s="144" t="s">
        <v>527</v>
      </c>
      <c r="L127" s="4" t="s">
        <v>528</v>
      </c>
      <c r="M127" s="422" t="s">
        <v>95</v>
      </c>
      <c r="N127" s="422" t="s">
        <v>95</v>
      </c>
      <c r="O127" s="422" t="s">
        <v>95</v>
      </c>
      <c r="P127" s="463"/>
      <c r="Q127" s="463"/>
      <c r="R127" s="95"/>
    </row>
    <row r="128" spans="1:18" ht="60.75" customHeight="1" x14ac:dyDescent="0.25">
      <c r="B128" s="190" t="s">
        <v>92</v>
      </c>
      <c r="C128" s="273" t="s">
        <v>95</v>
      </c>
      <c r="D128" s="191" t="s">
        <v>2422</v>
      </c>
      <c r="E128" s="191">
        <v>1140832892</v>
      </c>
      <c r="F128" s="419" t="s">
        <v>2423</v>
      </c>
      <c r="G128" s="191" t="s">
        <v>116</v>
      </c>
      <c r="H128" s="392">
        <v>41669</v>
      </c>
      <c r="I128" s="4"/>
      <c r="J128" s="191"/>
      <c r="K128" s="144"/>
      <c r="L128" s="4"/>
      <c r="M128" s="422" t="s">
        <v>95</v>
      </c>
      <c r="N128" s="422" t="s">
        <v>95</v>
      </c>
      <c r="O128" s="422" t="s">
        <v>95</v>
      </c>
      <c r="P128" s="422"/>
      <c r="Q128" s="422"/>
      <c r="R128" s="95"/>
    </row>
    <row r="129" spans="2:18" ht="33.6" customHeight="1" x14ac:dyDescent="0.25">
      <c r="B129" s="190" t="s">
        <v>93</v>
      </c>
      <c r="C129" s="273" t="s">
        <v>95</v>
      </c>
      <c r="D129" s="191" t="s">
        <v>2424</v>
      </c>
      <c r="E129" s="191">
        <v>32865458</v>
      </c>
      <c r="F129" s="419" t="s">
        <v>2425</v>
      </c>
      <c r="G129" s="419" t="s">
        <v>2426</v>
      </c>
      <c r="H129" s="392">
        <v>37848</v>
      </c>
      <c r="I129" s="4"/>
      <c r="J129" s="191"/>
      <c r="K129" s="4"/>
      <c r="L129" s="4"/>
      <c r="M129" s="422" t="s">
        <v>95</v>
      </c>
      <c r="N129" s="422" t="s">
        <v>95</v>
      </c>
      <c r="O129" s="422"/>
      <c r="P129" s="463"/>
      <c r="Q129" s="463"/>
      <c r="R129" s="95"/>
    </row>
    <row r="132" spans="2:18" ht="15.75" thickBot="1" x14ac:dyDescent="0.3"/>
    <row r="133" spans="2:18" ht="54" customHeight="1" x14ac:dyDescent="0.25">
      <c r="B133" s="112" t="s">
        <v>33</v>
      </c>
      <c r="C133" s="112" t="s">
        <v>47</v>
      </c>
      <c r="D133" s="108" t="s">
        <v>48</v>
      </c>
      <c r="E133" s="112" t="s">
        <v>49</v>
      </c>
      <c r="F133" s="77" t="s">
        <v>54</v>
      </c>
      <c r="G133" s="82"/>
    </row>
    <row r="134" spans="2:18" ht="120.75" customHeight="1" x14ac:dyDescent="0.2">
      <c r="B134" s="470" t="s">
        <v>51</v>
      </c>
      <c r="C134" s="6" t="s">
        <v>89</v>
      </c>
      <c r="D134" s="422">
        <v>25</v>
      </c>
      <c r="E134" s="422">
        <v>25</v>
      </c>
      <c r="F134" s="471">
        <v>60</v>
      </c>
      <c r="G134" s="83"/>
    </row>
    <row r="135" spans="2:18" ht="76.150000000000006" customHeight="1" x14ac:dyDescent="0.2">
      <c r="B135" s="470"/>
      <c r="C135" s="6" t="s">
        <v>90</v>
      </c>
      <c r="D135" s="419">
        <v>25</v>
      </c>
      <c r="E135" s="422">
        <v>25</v>
      </c>
      <c r="F135" s="472"/>
      <c r="G135" s="83"/>
    </row>
    <row r="136" spans="2:18" ht="69" customHeight="1" x14ac:dyDescent="0.2">
      <c r="B136" s="470"/>
      <c r="C136" s="6" t="s">
        <v>91</v>
      </c>
      <c r="D136" s="422">
        <v>10</v>
      </c>
      <c r="E136" s="422">
        <v>10</v>
      </c>
      <c r="F136" s="473"/>
      <c r="G136" s="83"/>
    </row>
    <row r="137" spans="2:18" x14ac:dyDescent="0.25">
      <c r="C137" s="92"/>
    </row>
    <row r="140" spans="2:18" x14ac:dyDescent="0.25">
      <c r="B140" s="110" t="s">
        <v>55</v>
      </c>
    </row>
    <row r="143" spans="2:18" x14ac:dyDescent="0.25">
      <c r="B143" s="113" t="s">
        <v>33</v>
      </c>
      <c r="C143" s="113" t="s">
        <v>56</v>
      </c>
      <c r="D143" s="112" t="s">
        <v>49</v>
      </c>
      <c r="E143" s="112" t="s">
        <v>16</v>
      </c>
    </row>
    <row r="144" spans="2:18" ht="28.5" x14ac:dyDescent="0.25">
      <c r="B144" s="93" t="s">
        <v>57</v>
      </c>
      <c r="C144" s="94">
        <v>40</v>
      </c>
      <c r="D144" s="422">
        <v>40</v>
      </c>
      <c r="E144" s="446">
        <v>100</v>
      </c>
    </row>
    <row r="145" spans="2:5" ht="42.75" x14ac:dyDescent="0.25">
      <c r="B145" s="93" t="s">
        <v>58</v>
      </c>
      <c r="C145" s="94">
        <v>60</v>
      </c>
      <c r="D145" s="422">
        <v>60</v>
      </c>
      <c r="E145" s="447"/>
    </row>
  </sheetData>
  <mergeCells count="42">
    <mergeCell ref="P129:Q129"/>
    <mergeCell ref="B134:B136"/>
    <mergeCell ref="F134:F136"/>
    <mergeCell ref="E144:E145"/>
    <mergeCell ref="B101:N101"/>
    <mergeCell ref="E119:E121"/>
    <mergeCell ref="B124:N124"/>
    <mergeCell ref="J126:L126"/>
    <mergeCell ref="P126:Q126"/>
    <mergeCell ref="P127:Q127"/>
    <mergeCell ref="P87:Q87"/>
    <mergeCell ref="P88:Q88"/>
    <mergeCell ref="B91:N91"/>
    <mergeCell ref="D94:E94"/>
    <mergeCell ref="D95:E95"/>
    <mergeCell ref="B98:P98"/>
    <mergeCell ref="O73:P73"/>
    <mergeCell ref="O74:P74"/>
    <mergeCell ref="O75:P75"/>
    <mergeCell ref="B81:N81"/>
    <mergeCell ref="J86:L86"/>
    <mergeCell ref="P86:Q86"/>
    <mergeCell ref="C63:N63"/>
    <mergeCell ref="B65:N65"/>
    <mergeCell ref="O68:P68"/>
    <mergeCell ref="O70:P70"/>
    <mergeCell ref="O71:P71"/>
    <mergeCell ref="O72:P72"/>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186"/>
  <sheetViews>
    <sheetView workbookViewId="0">
      <selection activeCell="B71" sqref="B71"/>
    </sheetView>
  </sheetViews>
  <sheetFormatPr baseColWidth="10" defaultRowHeight="15" x14ac:dyDescent="0.25"/>
  <cols>
    <col min="1" max="1" width="54.140625" style="92" customWidth="1"/>
    <col min="2" max="2" width="22.7109375" style="92" customWidth="1"/>
    <col min="3" max="3" width="32.5703125" style="92" customWidth="1"/>
    <col min="4" max="4" width="26.85546875" style="92" customWidth="1"/>
    <col min="5" max="5" width="15.42578125" style="92" customWidth="1"/>
    <col min="6" max="6" width="14" style="92" customWidth="1"/>
    <col min="7" max="8" width="13.28515625" style="92" customWidth="1"/>
    <col min="9" max="9" width="14.42578125" style="92" customWidth="1"/>
    <col min="10"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1496</v>
      </c>
      <c r="C5" s="439"/>
      <c r="D5" s="439"/>
      <c r="E5" s="439"/>
      <c r="F5" s="439"/>
      <c r="G5" s="439"/>
      <c r="H5" s="439"/>
      <c r="I5" s="439"/>
      <c r="J5" s="439"/>
      <c r="K5" s="439"/>
      <c r="L5" s="439"/>
      <c r="M5" s="440"/>
      <c r="N5" s="9"/>
      <c r="O5" s="9"/>
      <c r="P5" s="9"/>
    </row>
    <row r="6" spans="1:16" ht="16.5" thickBot="1" x14ac:dyDescent="0.3">
      <c r="A6" s="12" t="s">
        <v>5</v>
      </c>
      <c r="B6" s="439" t="s">
        <v>1497</v>
      </c>
      <c r="C6" s="439"/>
      <c r="D6" s="439"/>
      <c r="E6" s="439"/>
      <c r="F6" s="439"/>
      <c r="G6" s="439"/>
      <c r="H6" s="439"/>
      <c r="I6" s="439"/>
      <c r="J6" s="439"/>
      <c r="K6" s="439"/>
      <c r="L6" s="439"/>
      <c r="M6" s="440"/>
      <c r="N6" s="9"/>
      <c r="O6" s="9"/>
      <c r="P6" s="9"/>
    </row>
    <row r="7" spans="1:16" ht="16.5" thickBot="1" x14ac:dyDescent="0.3">
      <c r="A7" s="12" t="s">
        <v>6</v>
      </c>
      <c r="B7" s="439" t="s">
        <v>1498</v>
      </c>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t="s">
        <v>1499</v>
      </c>
      <c r="C9" s="441"/>
      <c r="D9" s="442"/>
      <c r="E9" s="34"/>
      <c r="F9" s="34"/>
      <c r="G9" s="34"/>
      <c r="H9" s="34"/>
      <c r="I9" s="34"/>
      <c r="J9" s="34"/>
      <c r="K9" s="34"/>
      <c r="L9" s="34"/>
      <c r="M9" s="35"/>
      <c r="N9" s="9"/>
      <c r="O9" s="9"/>
      <c r="P9" s="9"/>
    </row>
    <row r="10" spans="1:16" ht="16.5" thickBot="1" x14ac:dyDescent="0.3">
      <c r="A10" s="14" t="s">
        <v>9</v>
      </c>
      <c r="B10" s="15">
        <v>41980</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v>
      </c>
      <c r="D14" s="36">
        <v>1207026418</v>
      </c>
      <c r="E14" s="241">
        <v>578</v>
      </c>
      <c r="F14" s="81"/>
      <c r="G14" s="9"/>
      <c r="H14" s="39"/>
      <c r="I14" s="39"/>
      <c r="J14" s="39"/>
      <c r="K14" s="39"/>
      <c r="L14" s="39"/>
      <c r="M14" s="96"/>
      <c r="N14" s="9"/>
      <c r="O14" s="9"/>
      <c r="P14" s="9"/>
    </row>
    <row r="15" spans="1:16" x14ac:dyDescent="0.25">
      <c r="A15" s="443"/>
      <c r="B15" s="443"/>
      <c r="C15" s="198">
        <v>2</v>
      </c>
      <c r="D15" s="36">
        <v>1252968600</v>
      </c>
      <c r="E15" s="241">
        <v>600</v>
      </c>
      <c r="F15" s="81"/>
      <c r="G15" s="9"/>
      <c r="H15" s="39"/>
      <c r="I15" s="39"/>
      <c r="J15" s="39"/>
      <c r="K15" s="39"/>
      <c r="L15" s="39"/>
      <c r="M15" s="96"/>
      <c r="N15" s="9"/>
      <c r="O15" s="9"/>
      <c r="P15" s="9"/>
    </row>
    <row r="16" spans="1:16" x14ac:dyDescent="0.25">
      <c r="A16" s="443"/>
      <c r="B16" s="443"/>
      <c r="C16" s="198">
        <v>3</v>
      </c>
      <c r="D16" s="36">
        <v>1127671740</v>
      </c>
      <c r="E16" s="241">
        <v>540</v>
      </c>
      <c r="F16" s="81"/>
      <c r="G16" s="9"/>
      <c r="H16" s="39"/>
      <c r="I16" s="39"/>
      <c r="J16" s="39"/>
      <c r="K16" s="39"/>
      <c r="L16" s="39"/>
      <c r="M16" s="96"/>
      <c r="N16" s="9"/>
      <c r="O16" s="9"/>
      <c r="P16" s="9"/>
    </row>
    <row r="17" spans="1:16" x14ac:dyDescent="0.25">
      <c r="A17" s="443"/>
      <c r="B17" s="443"/>
      <c r="C17" s="198">
        <v>5</v>
      </c>
      <c r="D17" s="36">
        <v>1101898890</v>
      </c>
      <c r="E17" s="241">
        <v>405</v>
      </c>
      <c r="F17" s="81"/>
      <c r="G17" s="22"/>
      <c r="H17" s="39"/>
      <c r="I17" s="39"/>
      <c r="J17" s="39"/>
      <c r="K17" s="39"/>
      <c r="L17" s="39"/>
      <c r="M17" s="20"/>
      <c r="N17" s="9"/>
      <c r="O17" s="9"/>
      <c r="P17" s="9"/>
    </row>
    <row r="18" spans="1:16" x14ac:dyDescent="0.25">
      <c r="A18" s="443"/>
      <c r="B18" s="443"/>
      <c r="C18" s="198">
        <v>13</v>
      </c>
      <c r="D18" s="36">
        <v>544147600</v>
      </c>
      <c r="E18" s="241">
        <v>200</v>
      </c>
      <c r="F18" s="81"/>
      <c r="G18" s="22"/>
      <c r="H18" s="41"/>
      <c r="I18" s="41"/>
      <c r="J18" s="41"/>
      <c r="K18" s="41"/>
      <c r="L18" s="41"/>
      <c r="M18" s="20"/>
      <c r="N18" s="9"/>
      <c r="O18" s="9"/>
      <c r="P18" s="9"/>
    </row>
    <row r="19" spans="1:16" x14ac:dyDescent="0.25">
      <c r="A19" s="443"/>
      <c r="B19" s="443"/>
      <c r="C19" s="198">
        <v>25</v>
      </c>
      <c r="D19" s="36">
        <v>877078020</v>
      </c>
      <c r="E19" s="241">
        <v>420</v>
      </c>
      <c r="F19" s="81"/>
      <c r="G19" s="22"/>
      <c r="H19" s="95"/>
      <c r="I19" s="95"/>
      <c r="J19" s="95"/>
      <c r="K19" s="95"/>
      <c r="L19" s="95"/>
      <c r="M19" s="20"/>
      <c r="N19" s="9"/>
      <c r="O19" s="9"/>
      <c r="P19" s="9"/>
    </row>
    <row r="20" spans="1:16" x14ac:dyDescent="0.25">
      <c r="A20" s="443"/>
      <c r="B20" s="443"/>
      <c r="C20" s="198">
        <v>27</v>
      </c>
      <c r="D20" s="36">
        <v>1193572430</v>
      </c>
      <c r="E20" s="241">
        <v>409</v>
      </c>
      <c r="F20" s="81"/>
      <c r="G20" s="22"/>
      <c r="H20" s="95"/>
      <c r="I20" s="95"/>
      <c r="J20" s="95"/>
      <c r="K20" s="95"/>
      <c r="L20" s="95"/>
      <c r="M20" s="20"/>
      <c r="N20" s="9"/>
      <c r="O20" s="9"/>
      <c r="P20" s="9"/>
    </row>
    <row r="21" spans="1:16" x14ac:dyDescent="0.25">
      <c r="A21" s="444" t="s">
        <v>14</v>
      </c>
      <c r="B21" s="445"/>
      <c r="C21" s="198"/>
      <c r="D21" s="64">
        <f>SUM(D14:D20)</f>
        <v>7304363698</v>
      </c>
      <c r="E21" s="241">
        <f>SUM(E14:E20)</f>
        <v>3152</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2521.6</v>
      </c>
      <c r="C23" s="42"/>
      <c r="D23" s="45">
        <f>D21</f>
        <v>7304363698</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t="s">
        <v>165</v>
      </c>
      <c r="H29" s="95"/>
      <c r="I29" s="95"/>
      <c r="J29" s="95"/>
      <c r="K29" s="95"/>
      <c r="L29" s="95"/>
      <c r="M29" s="96"/>
      <c r="N29" s="9"/>
      <c r="O29" s="9"/>
      <c r="P29" s="9"/>
    </row>
    <row r="30" spans="1:16" x14ac:dyDescent="0.25">
      <c r="A30" s="109" t="s">
        <v>98</v>
      </c>
      <c r="B30" s="193" t="s">
        <v>165</v>
      </c>
      <c r="C30" s="193"/>
      <c r="H30" s="95"/>
      <c r="I30" s="95"/>
      <c r="J30" s="95"/>
      <c r="K30" s="95"/>
      <c r="L30" s="95"/>
      <c r="M30" s="96"/>
      <c r="N30" s="9"/>
      <c r="O30" s="9"/>
      <c r="P30" s="9"/>
    </row>
    <row r="31" spans="1:16" x14ac:dyDescent="0.25">
      <c r="A31" s="109" t="s">
        <v>99</v>
      </c>
      <c r="B31" s="193" t="s">
        <v>165</v>
      </c>
      <c r="C31" s="193"/>
      <c r="H31" s="95"/>
      <c r="I31" s="95"/>
      <c r="J31" s="95"/>
      <c r="K31" s="95"/>
      <c r="L31" s="95"/>
      <c r="M31" s="96"/>
      <c r="N31" s="9"/>
      <c r="O31" s="9"/>
      <c r="P31" s="9"/>
    </row>
    <row r="32" spans="1:16" x14ac:dyDescent="0.25">
      <c r="A32" s="109" t="s">
        <v>100</v>
      </c>
      <c r="B32" s="242" t="s">
        <v>165</v>
      </c>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100</v>
      </c>
      <c r="H39" s="95"/>
      <c r="I39" s="95"/>
      <c r="J39" s="95"/>
      <c r="K39" s="95"/>
      <c r="L39" s="95"/>
      <c r="M39" s="96"/>
      <c r="N39" s="9"/>
      <c r="O39" s="9"/>
      <c r="P39" s="9"/>
    </row>
    <row r="40" spans="1:16" ht="122.25" customHeight="1" x14ac:dyDescent="0.25">
      <c r="A40" s="93" t="s">
        <v>103</v>
      </c>
      <c r="B40" s="94">
        <v>60</v>
      </c>
      <c r="C40" s="193">
        <v>60</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s="292" customFormat="1" ht="39" customHeight="1" x14ac:dyDescent="0.25">
      <c r="A48" s="295" t="s">
        <v>1496</v>
      </c>
      <c r="B48" s="295" t="s">
        <v>1497</v>
      </c>
      <c r="C48" s="296" t="s">
        <v>189</v>
      </c>
      <c r="D48" s="297" t="s">
        <v>1500</v>
      </c>
      <c r="E48" s="298" t="s">
        <v>95</v>
      </c>
      <c r="F48" s="298"/>
      <c r="G48" s="252">
        <v>39833</v>
      </c>
      <c r="H48" s="252">
        <v>40178</v>
      </c>
      <c r="I48" s="299" t="s">
        <v>96</v>
      </c>
      <c r="J48" s="300">
        <v>3.96</v>
      </c>
      <c r="K48" s="300">
        <v>7.36</v>
      </c>
      <c r="L48" s="301">
        <v>156</v>
      </c>
      <c r="M48" s="302"/>
      <c r="N48" s="303"/>
      <c r="O48" s="303"/>
      <c r="P48" s="304"/>
    </row>
    <row r="49" spans="1:16" ht="91.5" customHeight="1" x14ac:dyDescent="0.25">
      <c r="A49" s="50" t="s">
        <v>1496</v>
      </c>
      <c r="B49" s="50" t="s">
        <v>1501</v>
      </c>
      <c r="C49" s="102" t="s">
        <v>260</v>
      </c>
      <c r="D49" s="155" t="s">
        <v>1502</v>
      </c>
      <c r="E49" s="98" t="s">
        <v>95</v>
      </c>
      <c r="F49" s="98"/>
      <c r="G49" s="105">
        <v>41002</v>
      </c>
      <c r="H49" s="105">
        <v>41170</v>
      </c>
      <c r="I49" s="99" t="s">
        <v>96</v>
      </c>
      <c r="J49" s="155">
        <v>5.5</v>
      </c>
      <c r="K49" s="155"/>
      <c r="L49" s="124">
        <v>229</v>
      </c>
      <c r="M49" s="90"/>
      <c r="N49" s="27">
        <v>281349446</v>
      </c>
      <c r="O49" s="27"/>
      <c r="P49" s="116"/>
    </row>
    <row r="50" spans="1:16" ht="40.5" customHeight="1" x14ac:dyDescent="0.25">
      <c r="A50" s="50" t="s">
        <v>1496</v>
      </c>
      <c r="B50" s="293"/>
      <c r="C50" s="102" t="s">
        <v>189</v>
      </c>
      <c r="D50" s="97" t="s">
        <v>1503</v>
      </c>
      <c r="E50" s="98" t="s">
        <v>95</v>
      </c>
      <c r="F50" s="98"/>
      <c r="G50" s="105">
        <v>40191</v>
      </c>
      <c r="H50" s="105">
        <v>40543</v>
      </c>
      <c r="I50" s="99" t="s">
        <v>96</v>
      </c>
      <c r="J50" s="155">
        <v>11.56</v>
      </c>
      <c r="K50" s="155"/>
      <c r="L50" s="124">
        <v>104</v>
      </c>
      <c r="M50" s="90"/>
      <c r="N50" s="27"/>
      <c r="O50" s="27"/>
      <c r="P50" s="116"/>
    </row>
    <row r="51" spans="1:16" x14ac:dyDescent="0.25">
      <c r="A51" s="50"/>
      <c r="B51" s="50"/>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21.020000000000003</v>
      </c>
      <c r="K56" s="104">
        <f t="shared" si="0"/>
        <v>7.36</v>
      </c>
      <c r="L56" s="114">
        <f t="shared" si="0"/>
        <v>489</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21.020000000000003</v>
      </c>
      <c r="C60" s="200"/>
      <c r="D60" s="200" t="s">
        <v>165</v>
      </c>
      <c r="E60" s="32"/>
      <c r="F60" s="32"/>
      <c r="G60" s="32">
        <v>44</v>
      </c>
      <c r="H60" s="32"/>
      <c r="I60" s="32"/>
      <c r="J60" s="32"/>
      <c r="K60" s="32"/>
      <c r="L60" s="32"/>
      <c r="M60" s="30"/>
      <c r="N60" s="30"/>
      <c r="O60" s="30"/>
      <c r="P60" s="30"/>
    </row>
    <row r="61" spans="1:16" x14ac:dyDescent="0.25">
      <c r="A61" s="59" t="s">
        <v>25</v>
      </c>
      <c r="B61" s="60">
        <f>+L56</f>
        <v>489</v>
      </c>
      <c r="C61" s="200" t="s">
        <v>165</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customHeight="1" x14ac:dyDescent="0.25">
      <c r="A68" s="236" t="s">
        <v>1504</v>
      </c>
      <c r="B68" s="273" t="s">
        <v>992</v>
      </c>
      <c r="C68" s="288" t="s">
        <v>1505</v>
      </c>
      <c r="D68" s="4">
        <v>278</v>
      </c>
      <c r="E68" s="201"/>
      <c r="F68" s="4"/>
      <c r="G68" s="4"/>
      <c r="H68" s="4"/>
      <c r="I68" s="4" t="s">
        <v>95</v>
      </c>
      <c r="J68" s="193" t="s">
        <v>95</v>
      </c>
      <c r="K68" s="193" t="s">
        <v>95</v>
      </c>
      <c r="L68" s="193" t="s">
        <v>95</v>
      </c>
      <c r="M68" s="193"/>
      <c r="N68" s="457"/>
      <c r="O68" s="458"/>
      <c r="P68" s="193" t="s">
        <v>95</v>
      </c>
    </row>
    <row r="69" spans="1:16" ht="36.75" customHeight="1" x14ac:dyDescent="0.25">
      <c r="A69" s="236" t="s">
        <v>1506</v>
      </c>
      <c r="B69" s="273" t="s">
        <v>992</v>
      </c>
      <c r="C69" s="86"/>
      <c r="D69" s="4">
        <v>300</v>
      </c>
      <c r="E69" s="4"/>
      <c r="F69" s="193"/>
      <c r="G69" s="4"/>
      <c r="H69" s="193" t="s">
        <v>95</v>
      </c>
      <c r="I69" s="193" t="s">
        <v>95</v>
      </c>
      <c r="J69" s="193" t="s">
        <v>95</v>
      </c>
      <c r="K69" s="193" t="s">
        <v>95</v>
      </c>
      <c r="L69" s="193" t="s">
        <v>95</v>
      </c>
      <c r="M69" s="193"/>
      <c r="N69" s="457"/>
      <c r="O69" s="458"/>
      <c r="P69" s="193" t="s">
        <v>95</v>
      </c>
    </row>
    <row r="70" spans="1:16" ht="36" customHeight="1" x14ac:dyDescent="0.25">
      <c r="A70" s="3"/>
      <c r="B70" s="191"/>
      <c r="C70" s="86"/>
      <c r="D70" s="4"/>
      <c r="E70" s="4"/>
      <c r="F70" s="193"/>
      <c r="G70" s="4"/>
      <c r="H70" s="85"/>
      <c r="I70" s="193"/>
      <c r="J70" s="193"/>
      <c r="K70" s="193"/>
      <c r="L70" s="193"/>
      <c r="M70" s="193"/>
      <c r="N70" s="457"/>
      <c r="O70" s="458"/>
      <c r="P70" s="193"/>
    </row>
    <row r="71" spans="1:16" ht="37.5" customHeight="1" x14ac:dyDescent="0.25">
      <c r="A71" s="3"/>
      <c r="B71" s="191"/>
      <c r="C71" s="86"/>
      <c r="D71" s="4"/>
      <c r="E71" s="4"/>
      <c r="F71" s="193"/>
      <c r="G71" s="4"/>
      <c r="H71" s="85"/>
      <c r="I71" s="193"/>
      <c r="J71" s="193"/>
      <c r="K71" s="193"/>
      <c r="L71" s="193"/>
      <c r="M71" s="109"/>
      <c r="N71" s="457"/>
      <c r="O71" s="458"/>
      <c r="P71" s="193"/>
    </row>
    <row r="72" spans="1:16" x14ac:dyDescent="0.25">
      <c r="A72" s="3"/>
      <c r="B72" s="3"/>
      <c r="C72" s="5"/>
      <c r="D72" s="5"/>
      <c r="E72" s="4"/>
      <c r="F72" s="4"/>
      <c r="G72" s="4"/>
      <c r="H72" s="85"/>
      <c r="I72" s="85"/>
      <c r="J72" s="109"/>
      <c r="K72" s="109"/>
      <c r="L72" s="109"/>
      <c r="M72" s="109"/>
      <c r="N72" s="457"/>
      <c r="O72" s="458"/>
      <c r="P72" s="193"/>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122.25" customHeight="1" x14ac:dyDescent="0.25">
      <c r="A86" s="69" t="s">
        <v>160</v>
      </c>
      <c r="B86" s="69" t="s">
        <v>603</v>
      </c>
      <c r="C86" s="69" t="s">
        <v>1507</v>
      </c>
      <c r="D86" s="69">
        <v>22705638</v>
      </c>
      <c r="E86" s="69" t="s">
        <v>1508</v>
      </c>
      <c r="F86" s="69" t="s">
        <v>1169</v>
      </c>
      <c r="G86" s="125">
        <v>39988</v>
      </c>
      <c r="H86" s="5"/>
      <c r="I86" s="69" t="s">
        <v>1509</v>
      </c>
      <c r="J86" s="164" t="s">
        <v>1510</v>
      </c>
      <c r="K86" s="69" t="s">
        <v>1511</v>
      </c>
      <c r="L86" s="109" t="s">
        <v>95</v>
      </c>
      <c r="M86" s="109" t="s">
        <v>95</v>
      </c>
      <c r="N86" s="109" t="s">
        <v>95</v>
      </c>
      <c r="O86" s="463"/>
      <c r="P86" s="463"/>
    </row>
    <row r="87" spans="1:16" s="292" customFormat="1" ht="85.5" customHeight="1" x14ac:dyDescent="0.25">
      <c r="A87" s="289" t="s">
        <v>160</v>
      </c>
      <c r="B87" s="289" t="s">
        <v>603</v>
      </c>
      <c r="C87" s="289" t="s">
        <v>1512</v>
      </c>
      <c r="D87" s="289">
        <v>22705154</v>
      </c>
      <c r="E87" s="289" t="s">
        <v>1513</v>
      </c>
      <c r="F87" s="289" t="s">
        <v>1514</v>
      </c>
      <c r="G87" s="290">
        <v>38226</v>
      </c>
      <c r="H87" s="291"/>
      <c r="I87" s="289" t="s">
        <v>1515</v>
      </c>
      <c r="J87" s="305"/>
      <c r="K87" s="289" t="s">
        <v>1511</v>
      </c>
      <c r="L87" s="249" t="s">
        <v>95</v>
      </c>
      <c r="M87" s="249"/>
      <c r="N87" s="249"/>
      <c r="O87" s="513"/>
      <c r="P87" s="514"/>
    </row>
    <row r="88" spans="1:16" ht="90" x14ac:dyDescent="0.25">
      <c r="A88" s="109" t="s">
        <v>220</v>
      </c>
      <c r="B88" s="109" t="s">
        <v>603</v>
      </c>
      <c r="C88" s="109" t="s">
        <v>1516</v>
      </c>
      <c r="D88" s="109">
        <v>22579953</v>
      </c>
      <c r="E88" s="69" t="s">
        <v>323</v>
      </c>
      <c r="F88" s="69" t="s">
        <v>244</v>
      </c>
      <c r="G88" s="137">
        <v>36439</v>
      </c>
      <c r="H88" s="69" t="s">
        <v>1517</v>
      </c>
      <c r="I88" s="69"/>
      <c r="J88" s="69"/>
      <c r="K88" s="69"/>
      <c r="L88" s="109" t="s">
        <v>95</v>
      </c>
      <c r="M88" s="109" t="s">
        <v>95</v>
      </c>
      <c r="N88" s="109" t="s">
        <v>95</v>
      </c>
      <c r="O88" s="457"/>
      <c r="P88" s="458"/>
    </row>
    <row r="89" spans="1:16" ht="45" x14ac:dyDescent="0.25">
      <c r="A89" s="109" t="s">
        <v>220</v>
      </c>
      <c r="B89" s="109" t="s">
        <v>603</v>
      </c>
      <c r="C89" s="109" t="s">
        <v>1518</v>
      </c>
      <c r="D89" s="109">
        <v>32801436</v>
      </c>
      <c r="E89" s="109" t="s">
        <v>192</v>
      </c>
      <c r="F89" s="69" t="s">
        <v>313</v>
      </c>
      <c r="G89" s="137">
        <v>38912</v>
      </c>
      <c r="H89" s="69">
        <v>100357</v>
      </c>
      <c r="I89" s="69" t="s">
        <v>1519</v>
      </c>
      <c r="J89" s="69" t="s">
        <v>1520</v>
      </c>
      <c r="K89" s="69" t="s">
        <v>192</v>
      </c>
      <c r="L89" s="109" t="s">
        <v>95</v>
      </c>
      <c r="M89" s="109" t="s">
        <v>95</v>
      </c>
      <c r="N89" s="109" t="s">
        <v>95</v>
      </c>
      <c r="O89" s="457"/>
      <c r="P89" s="458"/>
    </row>
    <row r="90" spans="1:16" ht="45" x14ac:dyDescent="0.25">
      <c r="A90" s="109" t="s">
        <v>220</v>
      </c>
      <c r="B90" s="109" t="s">
        <v>603</v>
      </c>
      <c r="C90" s="69" t="s">
        <v>1521</v>
      </c>
      <c r="D90" s="109">
        <v>45548902</v>
      </c>
      <c r="E90" s="109" t="s">
        <v>192</v>
      </c>
      <c r="F90" s="69" t="s">
        <v>117</v>
      </c>
      <c r="G90" s="137">
        <v>38898</v>
      </c>
      <c r="H90" s="109"/>
      <c r="I90" s="69" t="s">
        <v>1497</v>
      </c>
      <c r="J90" s="69" t="s">
        <v>1522</v>
      </c>
      <c r="K90" s="109" t="s">
        <v>192</v>
      </c>
      <c r="L90" s="109" t="s">
        <v>95</v>
      </c>
      <c r="M90" s="109" t="s">
        <v>95</v>
      </c>
      <c r="N90" s="109" t="s">
        <v>95</v>
      </c>
      <c r="O90" s="457"/>
      <c r="P90" s="458"/>
    </row>
    <row r="91" spans="1:16" ht="51" customHeight="1" x14ac:dyDescent="0.25">
      <c r="A91" s="109" t="s">
        <v>220</v>
      </c>
      <c r="B91" s="109" t="s">
        <v>603</v>
      </c>
      <c r="C91" s="69" t="s">
        <v>1523</v>
      </c>
      <c r="D91" s="109">
        <v>55224181</v>
      </c>
      <c r="E91" s="109" t="s">
        <v>192</v>
      </c>
      <c r="F91" s="69" t="s">
        <v>274</v>
      </c>
      <c r="G91" s="137">
        <v>39879</v>
      </c>
      <c r="H91" s="109"/>
      <c r="I91" s="69" t="s">
        <v>1524</v>
      </c>
      <c r="J91" s="69" t="s">
        <v>1525</v>
      </c>
      <c r="K91" s="109" t="s">
        <v>192</v>
      </c>
      <c r="L91" s="109" t="s">
        <v>95</v>
      </c>
      <c r="M91" s="109" t="s">
        <v>95</v>
      </c>
      <c r="N91" s="109" t="s">
        <v>95</v>
      </c>
      <c r="O91" s="457"/>
      <c r="P91" s="458"/>
    </row>
    <row r="92" spans="1:16" x14ac:dyDescent="0.25">
      <c r="A92" s="9"/>
      <c r="B92" s="9"/>
      <c r="C92" s="9"/>
      <c r="D92" s="9"/>
      <c r="E92" s="9"/>
      <c r="F92" s="9"/>
      <c r="G92" s="9"/>
      <c r="H92" s="9"/>
      <c r="I92" s="9"/>
      <c r="J92" s="9"/>
      <c r="K92" s="9"/>
      <c r="L92" s="9"/>
      <c r="M92" s="9"/>
      <c r="N92" s="9"/>
      <c r="O92" s="9"/>
      <c r="P92" s="9"/>
    </row>
    <row r="93" spans="1:16" x14ac:dyDescent="0.25">
      <c r="A93" s="9"/>
      <c r="B93" s="9"/>
      <c r="C93" s="9"/>
      <c r="D93" s="9"/>
      <c r="E93" s="9"/>
      <c r="F93" s="9"/>
      <c r="G93" s="9"/>
      <c r="H93" s="9"/>
      <c r="I93" s="9"/>
      <c r="J93" s="9"/>
      <c r="K93" s="9"/>
      <c r="L93" s="9"/>
      <c r="M93" s="9"/>
      <c r="N93" s="9"/>
      <c r="O93" s="9"/>
      <c r="P93" s="9"/>
    </row>
    <row r="94" spans="1:16" ht="51" customHeight="1" thickBot="1" x14ac:dyDescent="0.3">
      <c r="A94" s="9"/>
      <c r="B94" s="9"/>
      <c r="C94" s="9"/>
      <c r="D94" s="9"/>
      <c r="E94" s="9"/>
      <c r="F94" s="9"/>
      <c r="G94" s="9"/>
      <c r="H94" s="9"/>
      <c r="I94" s="9"/>
      <c r="J94" s="9"/>
      <c r="K94" s="9"/>
      <c r="L94" s="9"/>
      <c r="M94" s="9"/>
      <c r="N94" s="9"/>
      <c r="O94" s="9"/>
      <c r="P94" s="9"/>
    </row>
    <row r="95" spans="1:16" ht="27" thickBot="1" x14ac:dyDescent="0.3">
      <c r="A95" s="449" t="s">
        <v>44</v>
      </c>
      <c r="B95" s="450"/>
      <c r="C95" s="450"/>
      <c r="D95" s="450"/>
      <c r="E95" s="450"/>
      <c r="F95" s="450"/>
      <c r="G95" s="450"/>
      <c r="H95" s="450"/>
      <c r="I95" s="450"/>
      <c r="J95" s="450"/>
      <c r="K95" s="450"/>
      <c r="L95" s="450"/>
      <c r="M95" s="451"/>
      <c r="N95" s="9"/>
      <c r="O95" s="9"/>
      <c r="P95" s="9"/>
    </row>
    <row r="96" spans="1:16" x14ac:dyDescent="0.25">
      <c r="A96" s="9"/>
      <c r="B96" s="9"/>
      <c r="C96" s="9"/>
      <c r="D96" s="9"/>
      <c r="E96" s="9"/>
      <c r="F96" s="9"/>
      <c r="G96" s="9"/>
      <c r="H96" s="9"/>
      <c r="I96" s="9"/>
      <c r="J96" s="9"/>
      <c r="K96" s="9"/>
      <c r="L96" s="9"/>
      <c r="M96" s="9"/>
      <c r="N96" s="9"/>
      <c r="O96" s="9"/>
      <c r="P96" s="9"/>
    </row>
    <row r="97" spans="1:16" x14ac:dyDescent="0.25">
      <c r="A97" s="9"/>
      <c r="B97" s="9"/>
      <c r="C97" s="9"/>
      <c r="D97" s="9"/>
      <c r="E97" s="9"/>
      <c r="F97" s="9"/>
      <c r="G97" s="9"/>
      <c r="H97" s="9"/>
      <c r="I97" s="9"/>
      <c r="J97" s="9"/>
      <c r="K97" s="9"/>
      <c r="L97" s="9"/>
      <c r="M97" s="9"/>
      <c r="N97" s="9"/>
      <c r="O97" s="9"/>
      <c r="P97" s="9"/>
    </row>
    <row r="98" spans="1:16" ht="30" x14ac:dyDescent="0.25">
      <c r="A98" s="68" t="s">
        <v>33</v>
      </c>
      <c r="B98" s="68" t="s">
        <v>45</v>
      </c>
      <c r="C98" s="452" t="s">
        <v>3</v>
      </c>
      <c r="D98" s="454"/>
      <c r="E98" s="9"/>
      <c r="F98" s="9"/>
      <c r="G98" s="9"/>
      <c r="H98" s="9"/>
      <c r="I98" s="9"/>
      <c r="J98" s="9"/>
      <c r="K98" s="9"/>
      <c r="L98" s="9"/>
      <c r="M98" s="9"/>
      <c r="N98" s="9"/>
      <c r="O98" s="9"/>
      <c r="P98" s="9"/>
    </row>
    <row r="99" spans="1:16" ht="30" x14ac:dyDescent="0.25">
      <c r="A99" s="69" t="s">
        <v>85</v>
      </c>
      <c r="B99" s="109" t="s">
        <v>95</v>
      </c>
      <c r="C99" s="463"/>
      <c r="D99" s="463"/>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x14ac:dyDescent="0.25">
      <c r="A101" s="9"/>
      <c r="B101" s="9"/>
      <c r="C101" s="9"/>
      <c r="D101" s="9"/>
      <c r="E101" s="9"/>
      <c r="F101" s="9"/>
      <c r="G101" s="9"/>
      <c r="H101" s="9"/>
      <c r="I101" s="9"/>
      <c r="J101" s="9"/>
      <c r="K101" s="9"/>
      <c r="L101" s="9"/>
      <c r="M101" s="9"/>
      <c r="N101" s="9"/>
      <c r="O101" s="9"/>
      <c r="P101" s="9"/>
    </row>
    <row r="102" spans="1:16" ht="26.25" x14ac:dyDescent="0.25">
      <c r="A102" s="437" t="s">
        <v>62</v>
      </c>
      <c r="B102" s="438"/>
      <c r="C102" s="438"/>
      <c r="D102" s="438"/>
      <c r="E102" s="438"/>
      <c r="F102" s="438"/>
      <c r="G102" s="438"/>
      <c r="H102" s="438"/>
      <c r="I102" s="438"/>
      <c r="J102" s="438"/>
      <c r="K102" s="438"/>
      <c r="L102" s="438"/>
      <c r="M102" s="438"/>
      <c r="N102" s="438"/>
      <c r="O102" s="438"/>
      <c r="P102" s="9"/>
    </row>
    <row r="103" spans="1:16" x14ac:dyDescent="0.25">
      <c r="A103" s="9"/>
      <c r="B103" s="9"/>
      <c r="C103" s="9"/>
      <c r="D103" s="9"/>
      <c r="E103" s="9"/>
      <c r="F103" s="9"/>
      <c r="G103" s="9"/>
      <c r="H103" s="9"/>
      <c r="I103" s="9"/>
      <c r="J103" s="9"/>
      <c r="K103" s="9"/>
      <c r="L103" s="9"/>
      <c r="M103" s="9"/>
      <c r="N103" s="9"/>
      <c r="O103" s="9"/>
      <c r="P103" s="9"/>
    </row>
    <row r="104" spans="1:16" ht="15.75" thickBot="1" x14ac:dyDescent="0.3">
      <c r="A104" s="9"/>
      <c r="B104" s="9"/>
      <c r="C104" s="9"/>
      <c r="D104" s="9"/>
      <c r="E104" s="9"/>
      <c r="F104" s="9"/>
      <c r="G104" s="9"/>
      <c r="H104" s="9"/>
      <c r="I104" s="9"/>
      <c r="J104" s="9"/>
      <c r="K104" s="9"/>
      <c r="L104" s="9"/>
      <c r="M104" s="9"/>
      <c r="N104" s="9"/>
      <c r="O104" s="9"/>
      <c r="P104" s="9"/>
    </row>
    <row r="105" spans="1:16" ht="27" thickBot="1" x14ac:dyDescent="0.3">
      <c r="A105" s="449" t="s">
        <v>52</v>
      </c>
      <c r="B105" s="450"/>
      <c r="C105" s="450"/>
      <c r="D105" s="450"/>
      <c r="E105" s="450"/>
      <c r="F105" s="450"/>
      <c r="G105" s="450"/>
      <c r="H105" s="450"/>
      <c r="I105" s="450"/>
      <c r="J105" s="450"/>
      <c r="K105" s="450"/>
      <c r="L105" s="450"/>
      <c r="M105" s="451"/>
      <c r="N105" s="9"/>
      <c r="O105" s="9"/>
      <c r="P105" s="9"/>
    </row>
    <row r="106" spans="1:16" x14ac:dyDescent="0.25">
      <c r="A106" s="9"/>
      <c r="B106" s="9"/>
      <c r="C106" s="9"/>
      <c r="D106" s="9"/>
      <c r="E106" s="9"/>
      <c r="F106" s="9"/>
      <c r="G106" s="9"/>
      <c r="H106" s="9"/>
      <c r="I106" s="9"/>
      <c r="J106" s="9"/>
      <c r="K106" s="9"/>
      <c r="L106" s="9"/>
      <c r="M106" s="9"/>
      <c r="N106" s="9"/>
      <c r="O106" s="9"/>
      <c r="P106" s="9"/>
    </row>
    <row r="107" spans="1:16" ht="15.75" thickBot="1" x14ac:dyDescent="0.3">
      <c r="A107" s="9"/>
      <c r="B107" s="9"/>
      <c r="C107" s="9"/>
      <c r="D107" s="9"/>
      <c r="E107" s="9"/>
      <c r="F107" s="9"/>
      <c r="G107" s="9"/>
      <c r="H107" s="9"/>
      <c r="I107" s="9"/>
      <c r="J107" s="9"/>
      <c r="K107" s="9"/>
      <c r="L107" s="65"/>
      <c r="M107" s="65"/>
      <c r="N107" s="9"/>
      <c r="O107" s="9"/>
      <c r="P107" s="9"/>
    </row>
    <row r="108" spans="1:16" ht="90" x14ac:dyDescent="0.25">
      <c r="A108" s="106" t="s">
        <v>104</v>
      </c>
      <c r="B108" s="106" t="s">
        <v>105</v>
      </c>
      <c r="C108" s="106" t="s">
        <v>106</v>
      </c>
      <c r="D108" s="106" t="s">
        <v>43</v>
      </c>
      <c r="E108" s="106" t="s">
        <v>22</v>
      </c>
      <c r="F108" s="106" t="s">
        <v>65</v>
      </c>
      <c r="G108" s="106" t="s">
        <v>17</v>
      </c>
      <c r="H108" s="106" t="s">
        <v>10</v>
      </c>
      <c r="I108" s="106" t="s">
        <v>31</v>
      </c>
      <c r="J108" s="106" t="s">
        <v>59</v>
      </c>
      <c r="K108" s="106" t="s">
        <v>20</v>
      </c>
      <c r="L108" s="91" t="s">
        <v>26</v>
      </c>
      <c r="M108" s="106" t="s">
        <v>107</v>
      </c>
      <c r="N108" s="106" t="s">
        <v>36</v>
      </c>
      <c r="O108" s="107" t="s">
        <v>11</v>
      </c>
      <c r="P108" s="107" t="s">
        <v>19</v>
      </c>
    </row>
    <row r="109" spans="1:16" ht="30" x14ac:dyDescent="0.25">
      <c r="A109" s="50" t="s">
        <v>1496</v>
      </c>
      <c r="B109" s="103" t="s">
        <v>1526</v>
      </c>
      <c r="C109" s="102" t="s">
        <v>1258</v>
      </c>
      <c r="D109" s="97" t="s">
        <v>1527</v>
      </c>
      <c r="E109" s="98" t="s">
        <v>95</v>
      </c>
      <c r="F109" s="105"/>
      <c r="G109" s="105">
        <v>40422</v>
      </c>
      <c r="H109" s="105">
        <v>40690</v>
      </c>
      <c r="I109" s="99" t="s">
        <v>96</v>
      </c>
      <c r="J109" s="90">
        <v>8.86</v>
      </c>
      <c r="K109" s="155"/>
      <c r="L109" s="124">
        <v>576</v>
      </c>
      <c r="M109" s="90"/>
      <c r="N109" s="27">
        <v>717851874</v>
      </c>
      <c r="O109" s="27"/>
      <c r="P109" s="116"/>
    </row>
    <row r="110" spans="1:16" ht="30" x14ac:dyDescent="0.25">
      <c r="A110" s="50" t="s">
        <v>1496</v>
      </c>
      <c r="B110" s="98"/>
      <c r="C110" s="102" t="s">
        <v>189</v>
      </c>
      <c r="D110" s="97" t="s">
        <v>1528</v>
      </c>
      <c r="E110" s="98" t="s">
        <v>95</v>
      </c>
      <c r="F110" s="98"/>
      <c r="G110" s="105">
        <v>40932</v>
      </c>
      <c r="H110" s="105">
        <v>41273</v>
      </c>
      <c r="I110" s="99" t="s">
        <v>96</v>
      </c>
      <c r="J110" s="90">
        <v>11.2</v>
      </c>
      <c r="K110" s="155"/>
      <c r="L110" s="124">
        <v>234</v>
      </c>
      <c r="M110" s="90"/>
      <c r="N110" s="27"/>
      <c r="O110" s="27"/>
      <c r="P110" s="116"/>
    </row>
    <row r="111" spans="1:16" x14ac:dyDescent="0.25">
      <c r="A111" s="50"/>
      <c r="B111" s="98"/>
      <c r="C111" s="102"/>
      <c r="D111" s="97"/>
      <c r="E111" s="98"/>
      <c r="F111" s="98"/>
      <c r="G111" s="105"/>
      <c r="H111" s="105"/>
      <c r="I111" s="99"/>
      <c r="J111" s="90"/>
      <c r="K111" s="99"/>
      <c r="L111" s="124"/>
      <c r="M111" s="90"/>
      <c r="N111" s="27"/>
      <c r="O111" s="27"/>
      <c r="P111" s="116"/>
    </row>
    <row r="112" spans="1:16" x14ac:dyDescent="0.25">
      <c r="A112" s="50"/>
      <c r="B112" s="98"/>
      <c r="C112" s="102"/>
      <c r="D112" s="97"/>
      <c r="E112" s="98"/>
      <c r="F112" s="98"/>
      <c r="G112" s="105"/>
      <c r="H112" s="105"/>
      <c r="I112" s="99"/>
      <c r="J112" s="90"/>
      <c r="K112" s="99"/>
      <c r="L112" s="124"/>
      <c r="M112" s="90"/>
      <c r="N112" s="27"/>
      <c r="O112" s="27"/>
      <c r="P112" s="116"/>
    </row>
    <row r="113" spans="1:16" x14ac:dyDescent="0.25">
      <c r="A113" s="102"/>
      <c r="B113" s="103"/>
      <c r="C113" s="102"/>
      <c r="D113" s="97"/>
      <c r="E113" s="98"/>
      <c r="F113" s="98"/>
      <c r="G113" s="98"/>
      <c r="H113" s="99"/>
      <c r="I113" s="99"/>
      <c r="J113" s="90"/>
      <c r="K113" s="99"/>
      <c r="L113" s="90"/>
      <c r="M113" s="90"/>
      <c r="N113" s="27"/>
      <c r="O113" s="27"/>
      <c r="P113" s="116"/>
    </row>
    <row r="114" spans="1:16" x14ac:dyDescent="0.25">
      <c r="A114" s="102"/>
      <c r="B114" s="103"/>
      <c r="C114" s="102"/>
      <c r="D114" s="97"/>
      <c r="E114" s="98"/>
      <c r="F114" s="98"/>
      <c r="G114" s="98"/>
      <c r="H114" s="99"/>
      <c r="I114" s="99"/>
      <c r="J114" s="90"/>
      <c r="K114" s="99"/>
      <c r="L114" s="90"/>
      <c r="M114" s="90"/>
      <c r="N114" s="27"/>
      <c r="O114" s="27"/>
      <c r="P114" s="116"/>
    </row>
    <row r="115" spans="1:16" x14ac:dyDescent="0.25">
      <c r="A115" s="102"/>
      <c r="B115" s="103"/>
      <c r="C115" s="102"/>
      <c r="D115" s="97"/>
      <c r="E115" s="98"/>
      <c r="F115" s="98"/>
      <c r="G115" s="98"/>
      <c r="H115" s="99"/>
      <c r="I115" s="99"/>
      <c r="J115" s="90"/>
      <c r="K115" s="99"/>
      <c r="L115" s="90"/>
      <c r="M115" s="90"/>
      <c r="N115" s="27"/>
      <c r="O115" s="27"/>
      <c r="P115" s="116"/>
    </row>
    <row r="116" spans="1:16" x14ac:dyDescent="0.25">
      <c r="A116" s="102"/>
      <c r="B116" s="103"/>
      <c r="C116" s="102"/>
      <c r="D116" s="97"/>
      <c r="E116" s="98"/>
      <c r="F116" s="98"/>
      <c r="G116" s="98"/>
      <c r="H116" s="99"/>
      <c r="I116" s="99"/>
      <c r="J116" s="90"/>
      <c r="K116" s="99"/>
      <c r="L116" s="90"/>
      <c r="M116" s="90"/>
      <c r="N116" s="27"/>
      <c r="O116" s="27"/>
      <c r="P116" s="116"/>
    </row>
    <row r="117" spans="1:16" x14ac:dyDescent="0.25">
      <c r="A117" s="50" t="s">
        <v>16</v>
      </c>
      <c r="B117" s="103"/>
      <c r="C117" s="102"/>
      <c r="D117" s="97"/>
      <c r="E117" s="98"/>
      <c r="F117" s="98"/>
      <c r="G117" s="98"/>
      <c r="H117" s="99"/>
      <c r="I117" s="99"/>
      <c r="J117" s="114">
        <f t="shared" ref="J117:M117" si="1">SUM(J109:J116)</f>
        <v>20.059999999999999</v>
      </c>
      <c r="K117" s="104">
        <f t="shared" si="1"/>
        <v>0</v>
      </c>
      <c r="L117" s="114">
        <f t="shared" si="1"/>
        <v>810</v>
      </c>
      <c r="M117" s="104">
        <f t="shared" si="1"/>
        <v>0</v>
      </c>
      <c r="N117" s="27"/>
      <c r="O117" s="27"/>
      <c r="P117" s="117"/>
    </row>
    <row r="118" spans="1:16" x14ac:dyDescent="0.25">
      <c r="A118" s="30"/>
      <c r="B118" s="30"/>
      <c r="C118" s="30"/>
      <c r="D118" s="31"/>
      <c r="E118" s="30"/>
      <c r="F118" s="30"/>
      <c r="G118" s="30"/>
      <c r="H118" s="30"/>
      <c r="I118" s="30"/>
      <c r="J118" s="30"/>
      <c r="K118" s="30"/>
      <c r="L118" s="30"/>
      <c r="M118" s="30"/>
      <c r="N118" s="30"/>
      <c r="O118" s="30"/>
      <c r="P118" s="9"/>
    </row>
    <row r="119" spans="1:16" ht="18.75" x14ac:dyDescent="0.25">
      <c r="A119" s="59" t="s">
        <v>32</v>
      </c>
      <c r="B119" s="73">
        <f>+J117</f>
        <v>20.059999999999999</v>
      </c>
      <c r="C119" s="9"/>
      <c r="D119" s="9"/>
      <c r="E119" s="9"/>
      <c r="F119" s="9"/>
      <c r="G119" s="32"/>
      <c r="H119" s="32"/>
      <c r="I119" s="32"/>
      <c r="J119" s="32"/>
      <c r="K119" s="32"/>
      <c r="L119" s="32"/>
      <c r="M119" s="30"/>
      <c r="N119" s="30"/>
      <c r="O119" s="30"/>
      <c r="P119" s="9"/>
    </row>
    <row r="120" spans="1:16" x14ac:dyDescent="0.25">
      <c r="A120" s="9"/>
      <c r="B120" s="9"/>
      <c r="C120" s="9"/>
      <c r="D120" s="9"/>
      <c r="E120" s="9"/>
      <c r="F120" s="9"/>
      <c r="G120" s="9"/>
      <c r="H120" s="9"/>
      <c r="I120" s="9"/>
      <c r="J120" s="9"/>
      <c r="K120" s="9"/>
      <c r="L120" s="9"/>
      <c r="M120" s="9"/>
      <c r="N120" s="9"/>
      <c r="O120" s="9"/>
      <c r="P120" s="9"/>
    </row>
    <row r="121" spans="1:16" ht="15.75" thickBot="1" x14ac:dyDescent="0.3">
      <c r="A121" s="9"/>
      <c r="B121" s="9"/>
      <c r="C121" s="9"/>
      <c r="D121" s="9"/>
      <c r="E121" s="9"/>
      <c r="F121" s="9"/>
      <c r="G121" s="9"/>
      <c r="H121" s="9"/>
      <c r="I121" s="9"/>
      <c r="J121" s="9"/>
      <c r="K121" s="9"/>
      <c r="L121" s="9"/>
      <c r="M121" s="9"/>
      <c r="N121" s="9"/>
      <c r="O121" s="9"/>
      <c r="P121" s="9"/>
    </row>
    <row r="122" spans="1:16" ht="30.75" thickBot="1" x14ac:dyDescent="0.3">
      <c r="A122" s="76" t="s">
        <v>47</v>
      </c>
      <c r="B122" s="77" t="s">
        <v>48</v>
      </c>
      <c r="C122" s="76" t="s">
        <v>49</v>
      </c>
      <c r="D122" s="77" t="s">
        <v>53</v>
      </c>
      <c r="E122" s="9"/>
      <c r="F122" s="9"/>
      <c r="G122" s="9"/>
      <c r="H122" s="9"/>
      <c r="I122" s="9"/>
      <c r="J122" s="9"/>
      <c r="K122" s="9"/>
      <c r="L122" s="9"/>
      <c r="M122" s="9"/>
      <c r="N122" s="9"/>
      <c r="O122" s="9"/>
      <c r="P122" s="9"/>
    </row>
    <row r="123" spans="1:16" x14ac:dyDescent="0.25">
      <c r="A123" s="67" t="s">
        <v>86</v>
      </c>
      <c r="B123" s="70">
        <v>20</v>
      </c>
      <c r="C123" s="70"/>
      <c r="D123" s="467">
        <f>+C123+C124+C125</f>
        <v>40</v>
      </c>
      <c r="E123" s="9"/>
      <c r="F123" s="9"/>
      <c r="G123" s="9"/>
      <c r="H123" s="9"/>
      <c r="I123" s="9"/>
      <c r="J123" s="9"/>
      <c r="K123" s="9"/>
      <c r="L123" s="9"/>
      <c r="M123" s="9"/>
      <c r="N123" s="9"/>
      <c r="O123" s="9"/>
      <c r="P123" s="9"/>
    </row>
    <row r="124" spans="1:16" x14ac:dyDescent="0.25">
      <c r="A124" s="67" t="s">
        <v>87</v>
      </c>
      <c r="B124" s="200">
        <v>30</v>
      </c>
      <c r="C124" s="193"/>
      <c r="D124" s="468"/>
      <c r="E124" s="9"/>
      <c r="F124" s="9"/>
      <c r="G124" s="9"/>
      <c r="H124" s="9"/>
      <c r="I124" s="9"/>
      <c r="J124" s="9"/>
      <c r="K124" s="9"/>
      <c r="L124" s="9"/>
      <c r="M124" s="9"/>
      <c r="N124" s="9"/>
      <c r="O124" s="9"/>
      <c r="P124" s="9"/>
    </row>
    <row r="125" spans="1:16" ht="15.75" thickBot="1" x14ac:dyDescent="0.3">
      <c r="A125" s="67" t="s">
        <v>88</v>
      </c>
      <c r="B125" s="72">
        <v>40</v>
      </c>
      <c r="C125" s="72">
        <v>40</v>
      </c>
      <c r="D125" s="469"/>
      <c r="E125" s="9"/>
      <c r="F125" s="9"/>
      <c r="G125" s="9"/>
      <c r="H125" s="9"/>
      <c r="I125" s="9"/>
      <c r="J125" s="9"/>
      <c r="K125" s="9"/>
      <c r="L125" s="9"/>
      <c r="M125" s="9"/>
      <c r="N125" s="9"/>
      <c r="O125" s="9"/>
      <c r="P125" s="9"/>
    </row>
    <row r="126" spans="1:16" x14ac:dyDescent="0.25">
      <c r="A126" s="9"/>
      <c r="B126" s="9"/>
      <c r="C126" s="9"/>
      <c r="D126" s="9"/>
      <c r="E126" s="9"/>
      <c r="F126" s="9"/>
      <c r="G126" s="9"/>
      <c r="H126" s="9"/>
      <c r="I126" s="9"/>
      <c r="J126" s="9"/>
      <c r="K126" s="9"/>
      <c r="L126" s="9"/>
      <c r="M126" s="9"/>
      <c r="N126" s="9"/>
      <c r="O126" s="9"/>
      <c r="P126" s="9"/>
    </row>
    <row r="127" spans="1:16" ht="15.75" thickBot="1" x14ac:dyDescent="0.3">
      <c r="A127" s="9"/>
      <c r="B127" s="9"/>
      <c r="C127" s="9"/>
      <c r="D127" s="9"/>
      <c r="E127" s="9"/>
      <c r="F127" s="9"/>
      <c r="G127" s="9"/>
      <c r="H127" s="9"/>
      <c r="I127" s="9"/>
      <c r="J127" s="9"/>
      <c r="K127" s="9"/>
      <c r="L127" s="9"/>
      <c r="M127" s="9"/>
      <c r="N127" s="9"/>
      <c r="O127" s="9"/>
      <c r="P127" s="9"/>
    </row>
    <row r="128" spans="1:16" ht="27" thickBot="1" x14ac:dyDescent="0.3">
      <c r="A128" s="449" t="s">
        <v>50</v>
      </c>
      <c r="B128" s="450"/>
      <c r="C128" s="450"/>
      <c r="D128" s="450"/>
      <c r="E128" s="450"/>
      <c r="F128" s="450"/>
      <c r="G128" s="450"/>
      <c r="H128" s="450"/>
      <c r="I128" s="450"/>
      <c r="J128" s="450"/>
      <c r="K128" s="450"/>
      <c r="L128" s="450"/>
      <c r="M128" s="451"/>
      <c r="N128" s="9"/>
      <c r="O128" s="9"/>
      <c r="P128" s="9"/>
    </row>
    <row r="129" spans="1:16" x14ac:dyDescent="0.25">
      <c r="A129" s="9"/>
      <c r="B129" s="9"/>
      <c r="C129" s="9"/>
      <c r="D129" s="9"/>
      <c r="E129" s="9"/>
      <c r="F129" s="9"/>
      <c r="G129" s="9"/>
      <c r="H129" s="9"/>
      <c r="I129" s="9"/>
      <c r="J129" s="9"/>
      <c r="K129" s="9"/>
      <c r="L129" s="9"/>
      <c r="M129" s="9"/>
      <c r="N129" s="9"/>
      <c r="O129" s="9"/>
      <c r="P129" s="9"/>
    </row>
    <row r="130" spans="1:16" ht="120" x14ac:dyDescent="0.25">
      <c r="A130" s="108" t="s">
        <v>0</v>
      </c>
      <c r="B130" s="108" t="s">
        <v>39</v>
      </c>
      <c r="C130" s="108" t="s">
        <v>40</v>
      </c>
      <c r="D130" s="108" t="s">
        <v>78</v>
      </c>
      <c r="E130" s="108" t="s">
        <v>80</v>
      </c>
      <c r="F130" s="108" t="s">
        <v>81</v>
      </c>
      <c r="G130" s="108" t="s">
        <v>82</v>
      </c>
      <c r="H130" s="108" t="s">
        <v>79</v>
      </c>
      <c r="I130" s="452" t="s">
        <v>83</v>
      </c>
      <c r="J130" s="453"/>
      <c r="K130" s="454"/>
      <c r="L130" s="108" t="s">
        <v>84</v>
      </c>
      <c r="M130" s="108" t="s">
        <v>41</v>
      </c>
      <c r="N130" s="108" t="s">
        <v>42</v>
      </c>
      <c r="O130" s="452" t="s">
        <v>3</v>
      </c>
      <c r="P130" s="454"/>
    </row>
    <row r="131" spans="1:16" ht="120" x14ac:dyDescent="0.25">
      <c r="A131" s="190" t="s">
        <v>510</v>
      </c>
      <c r="B131" s="273" t="s">
        <v>1529</v>
      </c>
      <c r="C131" s="3" t="s">
        <v>1530</v>
      </c>
      <c r="D131" s="3">
        <v>32690012</v>
      </c>
      <c r="E131" s="69" t="s">
        <v>381</v>
      </c>
      <c r="F131" s="69" t="s">
        <v>116</v>
      </c>
      <c r="G131" s="137">
        <v>37956</v>
      </c>
      <c r="H131" s="58"/>
      <c r="I131" s="69" t="s">
        <v>1531</v>
      </c>
      <c r="J131" s="294" t="s">
        <v>1532</v>
      </c>
      <c r="K131" s="69"/>
      <c r="L131" s="109" t="s">
        <v>95</v>
      </c>
      <c r="M131" s="109" t="s">
        <v>95</v>
      </c>
      <c r="N131" s="109" t="s">
        <v>95</v>
      </c>
      <c r="O131" s="461" t="s">
        <v>1533</v>
      </c>
      <c r="P131" s="462"/>
    </row>
    <row r="132" spans="1:16" ht="90" x14ac:dyDescent="0.25">
      <c r="A132" s="190" t="s">
        <v>92</v>
      </c>
      <c r="B132" s="273" t="s">
        <v>1529</v>
      </c>
      <c r="C132" s="3" t="s">
        <v>1534</v>
      </c>
      <c r="D132" s="3">
        <v>32690012</v>
      </c>
      <c r="E132" s="69" t="s">
        <v>1535</v>
      </c>
      <c r="F132" s="69" t="s">
        <v>116</v>
      </c>
      <c r="G132" s="137"/>
      <c r="H132" s="58"/>
      <c r="I132" s="69" t="s">
        <v>1536</v>
      </c>
      <c r="J132" s="294" t="s">
        <v>1537</v>
      </c>
      <c r="K132" s="69"/>
      <c r="L132" s="109" t="s">
        <v>95</v>
      </c>
      <c r="M132" s="109" t="s">
        <v>95</v>
      </c>
      <c r="N132" s="109" t="s">
        <v>95</v>
      </c>
      <c r="O132" s="461" t="s">
        <v>1538</v>
      </c>
      <c r="P132" s="462"/>
    </row>
    <row r="133" spans="1:16" ht="45" x14ac:dyDescent="0.25">
      <c r="A133" s="190" t="s">
        <v>93</v>
      </c>
      <c r="B133" s="273" t="s">
        <v>1529</v>
      </c>
      <c r="C133" s="190" t="s">
        <v>1539</v>
      </c>
      <c r="D133" s="3">
        <v>8505536</v>
      </c>
      <c r="E133" s="69" t="s">
        <v>128</v>
      </c>
      <c r="F133" s="69" t="s">
        <v>359</v>
      </c>
      <c r="G133" s="125">
        <v>37461</v>
      </c>
      <c r="H133" s="86"/>
      <c r="I133" s="69" t="s">
        <v>1519</v>
      </c>
      <c r="J133" s="294" t="s">
        <v>1540</v>
      </c>
      <c r="K133" s="69" t="s">
        <v>1541</v>
      </c>
      <c r="L133" s="109" t="s">
        <v>95</v>
      </c>
      <c r="M133" s="109" t="s">
        <v>95</v>
      </c>
      <c r="N133" s="109" t="s">
        <v>95</v>
      </c>
      <c r="O133" s="463"/>
      <c r="P133" s="463"/>
    </row>
    <row r="134" spans="1:16" x14ac:dyDescent="0.25">
      <c r="A134" s="9"/>
      <c r="B134" s="9"/>
      <c r="C134" s="9"/>
      <c r="D134" s="9"/>
      <c r="E134" s="9"/>
      <c r="F134" s="9"/>
      <c r="G134" s="9"/>
      <c r="H134" s="9"/>
      <c r="I134" s="9"/>
      <c r="J134" s="9"/>
      <c r="K134" s="9"/>
      <c r="L134" s="9"/>
      <c r="M134" s="9"/>
      <c r="N134" s="9"/>
      <c r="O134" s="9"/>
      <c r="P134" s="9"/>
    </row>
    <row r="135" spans="1:16" x14ac:dyDescent="0.25">
      <c r="A135" s="9"/>
      <c r="B135" s="9"/>
      <c r="C135" s="9"/>
      <c r="D135" s="9"/>
      <c r="E135" s="9"/>
      <c r="F135" s="9"/>
      <c r="G135" s="9"/>
      <c r="H135" s="9"/>
      <c r="I135" s="9"/>
      <c r="J135" s="9"/>
      <c r="K135" s="9"/>
      <c r="L135" s="9"/>
      <c r="M135" s="9"/>
      <c r="N135" s="9"/>
      <c r="O135" s="9"/>
      <c r="P135" s="9"/>
    </row>
    <row r="136" spans="1:16" ht="15.75" thickBot="1" x14ac:dyDescent="0.3">
      <c r="A136" s="9"/>
      <c r="B136" s="9"/>
      <c r="C136" s="9"/>
      <c r="D136" s="9"/>
      <c r="E136" s="9"/>
      <c r="F136" s="9"/>
      <c r="G136" s="9"/>
      <c r="H136" s="9"/>
      <c r="I136" s="9"/>
      <c r="J136" s="9"/>
      <c r="K136" s="9"/>
      <c r="L136" s="9"/>
      <c r="M136" s="9"/>
      <c r="N136" s="9"/>
      <c r="O136" s="9"/>
      <c r="P136" s="9"/>
    </row>
    <row r="137" spans="1:16" ht="30" x14ac:dyDescent="0.25">
      <c r="A137" s="112" t="s">
        <v>33</v>
      </c>
      <c r="B137" s="112" t="s">
        <v>47</v>
      </c>
      <c r="C137" s="108" t="s">
        <v>48</v>
      </c>
      <c r="D137" s="112" t="s">
        <v>49</v>
      </c>
      <c r="E137" s="77" t="s">
        <v>54</v>
      </c>
      <c r="F137" s="82"/>
      <c r="G137" s="9"/>
      <c r="H137" s="9"/>
      <c r="I137" s="9"/>
      <c r="J137" s="9"/>
      <c r="K137" s="9"/>
      <c r="L137" s="9"/>
      <c r="M137" s="9"/>
      <c r="N137" s="9"/>
      <c r="O137" s="9"/>
      <c r="P137" s="9"/>
    </row>
    <row r="138" spans="1:16" ht="159" customHeight="1" x14ac:dyDescent="0.25">
      <c r="A138" s="470" t="s">
        <v>51</v>
      </c>
      <c r="B138" s="6" t="s">
        <v>89</v>
      </c>
      <c r="C138" s="193">
        <v>25</v>
      </c>
      <c r="D138" s="193">
        <v>25</v>
      </c>
      <c r="E138" s="471">
        <f>+D138+D139+D140</f>
        <v>60</v>
      </c>
      <c r="F138" s="83"/>
      <c r="G138" s="9"/>
      <c r="H138" s="9"/>
      <c r="I138" s="9"/>
      <c r="J138" s="9"/>
      <c r="K138" s="9"/>
      <c r="L138" s="9"/>
      <c r="M138" s="9"/>
      <c r="N138" s="9"/>
      <c r="O138" s="9"/>
      <c r="P138" s="9"/>
    </row>
    <row r="139" spans="1:16" ht="131.25" customHeight="1" x14ac:dyDescent="0.25">
      <c r="A139" s="470"/>
      <c r="B139" s="6" t="s">
        <v>90</v>
      </c>
      <c r="C139" s="197">
        <v>25</v>
      </c>
      <c r="D139" s="193">
        <v>25</v>
      </c>
      <c r="E139" s="472"/>
      <c r="F139" s="83"/>
      <c r="G139" s="9"/>
      <c r="H139" s="9"/>
      <c r="I139" s="9"/>
      <c r="J139" s="9"/>
      <c r="K139" s="9"/>
      <c r="L139" s="9"/>
      <c r="M139" s="9"/>
      <c r="N139" s="9"/>
      <c r="O139" s="9"/>
      <c r="P139" s="9"/>
    </row>
    <row r="140" spans="1:16" ht="127.5" customHeight="1" x14ac:dyDescent="0.25">
      <c r="A140" s="470"/>
      <c r="B140" s="6" t="s">
        <v>91</v>
      </c>
      <c r="C140" s="193">
        <v>10</v>
      </c>
      <c r="D140" s="193">
        <v>10</v>
      </c>
      <c r="E140" s="473"/>
      <c r="F140" s="83"/>
      <c r="G140" s="9"/>
      <c r="H140" s="9"/>
      <c r="I140" s="9"/>
      <c r="J140" s="9"/>
      <c r="K140" s="9"/>
      <c r="L140" s="9"/>
      <c r="M140" s="9"/>
      <c r="N140" s="9"/>
      <c r="O140" s="9"/>
      <c r="P140" s="9"/>
    </row>
    <row r="141" spans="1:16" x14ac:dyDescent="0.25">
      <c r="A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9"/>
      <c r="B143" s="9"/>
      <c r="C143" s="9"/>
      <c r="D143" s="9"/>
      <c r="E143" s="9"/>
      <c r="F143" s="9"/>
      <c r="G143" s="9"/>
      <c r="H143" s="9"/>
      <c r="I143" s="9"/>
      <c r="J143" s="9"/>
      <c r="K143" s="9"/>
      <c r="L143" s="9"/>
      <c r="M143" s="9"/>
      <c r="N143" s="9"/>
      <c r="O143" s="9"/>
      <c r="P143" s="9"/>
    </row>
    <row r="144" spans="1:16" x14ac:dyDescent="0.25">
      <c r="A144" s="110" t="s">
        <v>55</v>
      </c>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9"/>
      <c r="B146" s="9"/>
      <c r="C146" s="9"/>
      <c r="D146" s="9"/>
      <c r="E146" s="9"/>
      <c r="F146" s="9"/>
      <c r="G146" s="9"/>
      <c r="H146" s="9"/>
      <c r="I146" s="9"/>
      <c r="J146" s="9"/>
      <c r="K146" s="9"/>
      <c r="L146" s="9"/>
      <c r="M146" s="9"/>
      <c r="N146" s="9"/>
      <c r="O146" s="9"/>
      <c r="P146" s="9"/>
    </row>
    <row r="147" spans="1:16" x14ac:dyDescent="0.25">
      <c r="A147" s="113" t="s">
        <v>33</v>
      </c>
      <c r="B147" s="113" t="s">
        <v>56</v>
      </c>
      <c r="C147" s="112" t="s">
        <v>49</v>
      </c>
      <c r="D147" s="112" t="s">
        <v>16</v>
      </c>
      <c r="E147" s="9"/>
      <c r="F147" s="9"/>
      <c r="G147" s="9"/>
      <c r="H147" s="9"/>
      <c r="I147" s="9"/>
      <c r="J147" s="9"/>
      <c r="K147" s="9"/>
      <c r="L147" s="9"/>
      <c r="M147" s="9"/>
      <c r="N147" s="9"/>
      <c r="O147" s="9"/>
      <c r="P147" s="9"/>
    </row>
    <row r="148" spans="1:16" ht="151.5" customHeight="1" x14ac:dyDescent="0.25">
      <c r="A148" s="93" t="s">
        <v>57</v>
      </c>
      <c r="B148" s="94">
        <v>40</v>
      </c>
      <c r="C148" s="193">
        <v>40</v>
      </c>
      <c r="D148" s="446">
        <f>+C148+C149</f>
        <v>100</v>
      </c>
      <c r="E148" s="9"/>
      <c r="F148" s="9"/>
      <c r="G148" s="9"/>
      <c r="H148" s="9"/>
      <c r="I148" s="9"/>
      <c r="J148" s="9"/>
      <c r="K148" s="9"/>
      <c r="L148" s="9"/>
      <c r="M148" s="9"/>
      <c r="N148" s="9"/>
      <c r="O148" s="9"/>
      <c r="P148" s="9"/>
    </row>
    <row r="149" spans="1:16" ht="111.75" customHeight="1" x14ac:dyDescent="0.25">
      <c r="A149" s="93" t="s">
        <v>58</v>
      </c>
      <c r="B149" s="94">
        <v>60</v>
      </c>
      <c r="C149" s="193">
        <v>60</v>
      </c>
      <c r="D149" s="447"/>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row r="186" spans="1:16" x14ac:dyDescent="0.25">
      <c r="A186" s="9"/>
      <c r="B186" s="9"/>
      <c r="C186" s="9"/>
      <c r="D186" s="9"/>
      <c r="E186" s="9"/>
      <c r="F186" s="9"/>
      <c r="G186" s="9"/>
      <c r="H186" s="9"/>
      <c r="I186" s="9"/>
      <c r="J186" s="9"/>
      <c r="K186" s="9"/>
      <c r="L186" s="9"/>
      <c r="M186" s="9"/>
      <c r="N186" s="9"/>
      <c r="O186" s="9"/>
      <c r="P186" s="9"/>
    </row>
  </sheetData>
  <mergeCells count="48">
    <mergeCell ref="A138:A140"/>
    <mergeCell ref="E138:E140"/>
    <mergeCell ref="D148:D149"/>
    <mergeCell ref="A128:M128"/>
    <mergeCell ref="I130:K130"/>
    <mergeCell ref="O130:P130"/>
    <mergeCell ref="O131:P131"/>
    <mergeCell ref="O132:P132"/>
    <mergeCell ref="O133:P133"/>
    <mergeCell ref="A95:M95"/>
    <mergeCell ref="C98:D98"/>
    <mergeCell ref="C99:D99"/>
    <mergeCell ref="A102:O102"/>
    <mergeCell ref="A105:M105"/>
    <mergeCell ref="D123:D125"/>
    <mergeCell ref="O91:P91"/>
    <mergeCell ref="N71:O71"/>
    <mergeCell ref="N72:O72"/>
    <mergeCell ref="N73:O73"/>
    <mergeCell ref="N74:O74"/>
    <mergeCell ref="O86:P86"/>
    <mergeCell ref="O87:P87"/>
    <mergeCell ref="O88:P88"/>
    <mergeCell ref="O89:P89"/>
    <mergeCell ref="O90:P90"/>
    <mergeCell ref="A80:M80"/>
    <mergeCell ref="I85:K85"/>
    <mergeCell ref="O85:P85"/>
    <mergeCell ref="B62:M62"/>
    <mergeCell ref="A64:M64"/>
    <mergeCell ref="N67:O67"/>
    <mergeCell ref="N68:O68"/>
    <mergeCell ref="N69:O69"/>
    <mergeCell ref="N70:O70"/>
    <mergeCell ref="A58:A59"/>
    <mergeCell ref="B58:B59"/>
    <mergeCell ref="C58:D58"/>
    <mergeCell ref="A1:O1"/>
    <mergeCell ref="A3:O3"/>
    <mergeCell ref="B5:M5"/>
    <mergeCell ref="B6:M6"/>
    <mergeCell ref="B7:M7"/>
    <mergeCell ref="B8:M8"/>
    <mergeCell ref="B9:D9"/>
    <mergeCell ref="A13:B20"/>
    <mergeCell ref="A21:B21"/>
    <mergeCell ref="D39:D40"/>
    <mergeCell ref="L44:M44"/>
  </mergeCells>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186"/>
  <sheetViews>
    <sheetView topLeftCell="A67" workbookViewId="0">
      <selection activeCell="B71" sqref="B71"/>
    </sheetView>
  </sheetViews>
  <sheetFormatPr baseColWidth="10" defaultRowHeight="15" x14ac:dyDescent="0.25"/>
  <cols>
    <col min="1" max="1" width="54.140625" style="92" customWidth="1"/>
    <col min="2" max="2" width="22.7109375" style="92" customWidth="1"/>
    <col min="3" max="3" width="32.5703125" style="92" customWidth="1"/>
    <col min="4" max="4" width="26.85546875" style="92" customWidth="1"/>
    <col min="5" max="5" width="15.42578125" style="92" customWidth="1"/>
    <col min="6" max="6" width="14" style="92" customWidth="1"/>
    <col min="7" max="8" width="13.28515625" style="92" customWidth="1"/>
    <col min="9" max="9" width="14.42578125" style="92" customWidth="1"/>
    <col min="10"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1496</v>
      </c>
      <c r="C5" s="439"/>
      <c r="D5" s="439"/>
      <c r="E5" s="439"/>
      <c r="F5" s="439"/>
      <c r="G5" s="439"/>
      <c r="H5" s="439"/>
      <c r="I5" s="439"/>
      <c r="J5" s="439"/>
      <c r="K5" s="439"/>
      <c r="L5" s="439"/>
      <c r="M5" s="440"/>
      <c r="N5" s="9"/>
      <c r="O5" s="9"/>
      <c r="P5" s="9"/>
    </row>
    <row r="6" spans="1:16" ht="16.5" thickBot="1" x14ac:dyDescent="0.3">
      <c r="A6" s="12" t="s">
        <v>5</v>
      </c>
      <c r="B6" s="439" t="s">
        <v>1497</v>
      </c>
      <c r="C6" s="439"/>
      <c r="D6" s="439"/>
      <c r="E6" s="439"/>
      <c r="F6" s="439"/>
      <c r="G6" s="439"/>
      <c r="H6" s="439"/>
      <c r="I6" s="439"/>
      <c r="J6" s="439"/>
      <c r="K6" s="439"/>
      <c r="L6" s="439"/>
      <c r="M6" s="440"/>
      <c r="N6" s="9"/>
      <c r="O6" s="9"/>
      <c r="P6" s="9"/>
    </row>
    <row r="7" spans="1:16" ht="16.5" thickBot="1" x14ac:dyDescent="0.3">
      <c r="A7" s="12" t="s">
        <v>6</v>
      </c>
      <c r="B7" s="439" t="s">
        <v>1498</v>
      </c>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t="s">
        <v>1499</v>
      </c>
      <c r="C9" s="441"/>
      <c r="D9" s="442"/>
      <c r="E9" s="34"/>
      <c r="F9" s="34"/>
      <c r="G9" s="34"/>
      <c r="H9" s="34"/>
      <c r="I9" s="34"/>
      <c r="J9" s="34"/>
      <c r="K9" s="34"/>
      <c r="L9" s="34"/>
      <c r="M9" s="35"/>
      <c r="N9" s="9"/>
      <c r="O9" s="9"/>
      <c r="P9" s="9"/>
    </row>
    <row r="10" spans="1:16" ht="16.5" thickBot="1" x14ac:dyDescent="0.3">
      <c r="A10" s="14" t="s">
        <v>9</v>
      </c>
      <c r="B10" s="15">
        <v>41980</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v>
      </c>
      <c r="D14" s="36">
        <v>1207026418</v>
      </c>
      <c r="E14" s="241">
        <v>578</v>
      </c>
      <c r="F14" s="81"/>
      <c r="G14" s="9"/>
      <c r="H14" s="39"/>
      <c r="I14" s="39"/>
      <c r="J14" s="39"/>
      <c r="K14" s="39"/>
      <c r="L14" s="39"/>
      <c r="M14" s="96"/>
      <c r="N14" s="9"/>
      <c r="O14" s="9"/>
      <c r="P14" s="9"/>
    </row>
    <row r="15" spans="1:16" x14ac:dyDescent="0.25">
      <c r="A15" s="443"/>
      <c r="B15" s="443"/>
      <c r="C15" s="198">
        <v>2</v>
      </c>
      <c r="D15" s="36">
        <v>1252968600</v>
      </c>
      <c r="E15" s="241">
        <v>600</v>
      </c>
      <c r="F15" s="81"/>
      <c r="G15" s="9"/>
      <c r="H15" s="39"/>
      <c r="I15" s="39"/>
      <c r="J15" s="39"/>
      <c r="K15" s="39"/>
      <c r="L15" s="39"/>
      <c r="M15" s="96"/>
      <c r="N15" s="9"/>
      <c r="O15" s="9"/>
      <c r="P15" s="9"/>
    </row>
    <row r="16" spans="1:16" x14ac:dyDescent="0.25">
      <c r="A16" s="443"/>
      <c r="B16" s="443"/>
      <c r="C16" s="198">
        <v>3</v>
      </c>
      <c r="D16" s="36">
        <v>1127671740</v>
      </c>
      <c r="E16" s="241">
        <v>540</v>
      </c>
      <c r="F16" s="81"/>
      <c r="G16" s="9"/>
      <c r="H16" s="39"/>
      <c r="I16" s="39"/>
      <c r="J16" s="39"/>
      <c r="K16" s="39"/>
      <c r="L16" s="39"/>
      <c r="M16" s="96"/>
      <c r="N16" s="9"/>
      <c r="O16" s="9"/>
      <c r="P16" s="9"/>
    </row>
    <row r="17" spans="1:16" x14ac:dyDescent="0.25">
      <c r="A17" s="443"/>
      <c r="B17" s="443"/>
      <c r="C17" s="198">
        <v>5</v>
      </c>
      <c r="D17" s="36">
        <v>1101898890</v>
      </c>
      <c r="E17" s="241">
        <v>405</v>
      </c>
      <c r="F17" s="81"/>
      <c r="G17" s="22"/>
      <c r="H17" s="39"/>
      <c r="I17" s="39"/>
      <c r="J17" s="39"/>
      <c r="K17" s="39"/>
      <c r="L17" s="39"/>
      <c r="M17" s="20"/>
      <c r="N17" s="9"/>
      <c r="O17" s="9"/>
      <c r="P17" s="9"/>
    </row>
    <row r="18" spans="1:16" x14ac:dyDescent="0.25">
      <c r="A18" s="443"/>
      <c r="B18" s="443"/>
      <c r="C18" s="198">
        <v>13</v>
      </c>
      <c r="D18" s="36">
        <v>544147600</v>
      </c>
      <c r="E18" s="241">
        <v>200</v>
      </c>
      <c r="F18" s="81"/>
      <c r="G18" s="22"/>
      <c r="H18" s="41"/>
      <c r="I18" s="41"/>
      <c r="J18" s="41"/>
      <c r="K18" s="41"/>
      <c r="L18" s="41"/>
      <c r="M18" s="20"/>
      <c r="N18" s="9"/>
      <c r="O18" s="9"/>
      <c r="P18" s="9"/>
    </row>
    <row r="19" spans="1:16" x14ac:dyDescent="0.25">
      <c r="A19" s="443"/>
      <c r="B19" s="443"/>
      <c r="C19" s="198">
        <v>25</v>
      </c>
      <c r="D19" s="36">
        <v>877078020</v>
      </c>
      <c r="E19" s="241">
        <v>420</v>
      </c>
      <c r="F19" s="81"/>
      <c r="G19" s="22"/>
      <c r="H19" s="95"/>
      <c r="I19" s="95"/>
      <c r="J19" s="95"/>
      <c r="K19" s="95"/>
      <c r="L19" s="95"/>
      <c r="M19" s="20"/>
      <c r="N19" s="9"/>
      <c r="O19" s="9"/>
      <c r="P19" s="9"/>
    </row>
    <row r="20" spans="1:16" x14ac:dyDescent="0.25">
      <c r="A20" s="443"/>
      <c r="B20" s="443"/>
      <c r="C20" s="198">
        <v>27</v>
      </c>
      <c r="D20" s="36">
        <v>1193572430</v>
      </c>
      <c r="E20" s="241">
        <v>409</v>
      </c>
      <c r="F20" s="81"/>
      <c r="G20" s="22"/>
      <c r="H20" s="95"/>
      <c r="I20" s="95"/>
      <c r="J20" s="95"/>
      <c r="K20" s="95"/>
      <c r="L20" s="95"/>
      <c r="M20" s="20"/>
      <c r="N20" s="9"/>
      <c r="O20" s="9"/>
      <c r="P20" s="9"/>
    </row>
    <row r="21" spans="1:16" x14ac:dyDescent="0.25">
      <c r="A21" s="444" t="s">
        <v>14</v>
      </c>
      <c r="B21" s="445"/>
      <c r="C21" s="198"/>
      <c r="D21" s="64">
        <f>SUM(D14:D20)</f>
        <v>7304363698</v>
      </c>
      <c r="E21" s="241">
        <f>SUM(E14:E20)</f>
        <v>3152</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2521.6</v>
      </c>
      <c r="C23" s="42"/>
      <c r="D23" s="45">
        <f>D21</f>
        <v>7304363698</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t="s">
        <v>110</v>
      </c>
      <c r="H29" s="95"/>
      <c r="I29" s="95"/>
      <c r="J29" s="95"/>
      <c r="K29" s="95"/>
      <c r="L29" s="95"/>
      <c r="M29" s="96"/>
      <c r="N29" s="9"/>
      <c r="O29" s="9"/>
      <c r="P29" s="9"/>
    </row>
    <row r="30" spans="1:16" x14ac:dyDescent="0.25">
      <c r="A30" s="109" t="s">
        <v>98</v>
      </c>
      <c r="B30" s="193" t="s">
        <v>110</v>
      </c>
      <c r="C30" s="193"/>
      <c r="H30" s="95"/>
      <c r="I30" s="95"/>
      <c r="J30" s="95"/>
      <c r="K30" s="95"/>
      <c r="L30" s="95"/>
      <c r="M30" s="96"/>
      <c r="N30" s="9"/>
      <c r="O30" s="9"/>
      <c r="P30" s="9"/>
    </row>
    <row r="31" spans="1:16" x14ac:dyDescent="0.25">
      <c r="A31" s="109" t="s">
        <v>99</v>
      </c>
      <c r="B31" s="193"/>
      <c r="C31" s="193"/>
      <c r="H31" s="95"/>
      <c r="I31" s="95"/>
      <c r="J31" s="95"/>
      <c r="K31" s="95"/>
      <c r="L31" s="95"/>
      <c r="M31" s="96"/>
      <c r="N31" s="9"/>
      <c r="O31" s="9"/>
      <c r="P31" s="9"/>
    </row>
    <row r="32" spans="1:16" x14ac:dyDescent="0.25">
      <c r="A32" s="109" t="s">
        <v>100</v>
      </c>
      <c r="B32" s="242" t="s">
        <v>110</v>
      </c>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75</v>
      </c>
      <c r="H39" s="95"/>
      <c r="I39" s="95"/>
      <c r="J39" s="95"/>
      <c r="K39" s="95"/>
      <c r="L39" s="95"/>
      <c r="M39" s="96"/>
      <c r="N39" s="9"/>
      <c r="O39" s="9"/>
      <c r="P39" s="9"/>
    </row>
    <row r="40" spans="1:16" ht="122.25" customHeight="1" x14ac:dyDescent="0.25">
      <c r="A40" s="93" t="s">
        <v>103</v>
      </c>
      <c r="B40" s="94">
        <v>60</v>
      </c>
      <c r="C40" s="193">
        <v>35</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s="292" customFormat="1" ht="39" customHeight="1" x14ac:dyDescent="0.25">
      <c r="A48" s="295" t="s">
        <v>1496</v>
      </c>
      <c r="B48" s="295" t="s">
        <v>1497</v>
      </c>
      <c r="C48" s="296" t="s">
        <v>189</v>
      </c>
      <c r="D48" s="297" t="s">
        <v>1542</v>
      </c>
      <c r="E48" s="298" t="s">
        <v>95</v>
      </c>
      <c r="F48" s="298"/>
      <c r="G48" s="252">
        <v>39843</v>
      </c>
      <c r="H48" s="252">
        <v>40178</v>
      </c>
      <c r="I48" s="299" t="s">
        <v>96</v>
      </c>
      <c r="J48" s="300">
        <v>3.96</v>
      </c>
      <c r="K48" s="300">
        <v>7.36</v>
      </c>
      <c r="L48" s="301">
        <v>100</v>
      </c>
      <c r="M48" s="302"/>
      <c r="N48" s="303"/>
      <c r="O48" s="303"/>
      <c r="P48" s="304"/>
    </row>
    <row r="49" spans="1:16" s="306" customFormat="1" ht="91.5" customHeight="1" x14ac:dyDescent="0.25">
      <c r="A49" s="50" t="s">
        <v>1496</v>
      </c>
      <c r="B49" s="50"/>
      <c r="C49" s="102" t="s">
        <v>189</v>
      </c>
      <c r="D49" s="155" t="s">
        <v>1543</v>
      </c>
      <c r="E49" s="98" t="s">
        <v>95</v>
      </c>
      <c r="F49" s="98"/>
      <c r="G49" s="105">
        <v>40186</v>
      </c>
      <c r="H49" s="105">
        <v>40543</v>
      </c>
      <c r="I49" s="99" t="s">
        <v>96</v>
      </c>
      <c r="J49" s="155">
        <v>11.73</v>
      </c>
      <c r="K49" s="155"/>
      <c r="L49" s="124">
        <v>100</v>
      </c>
      <c r="M49" s="90"/>
      <c r="N49" s="27"/>
      <c r="O49" s="27"/>
      <c r="P49" s="116"/>
    </row>
    <row r="50" spans="1:16" ht="40.5" customHeight="1" x14ac:dyDescent="0.25">
      <c r="A50" s="50" t="s">
        <v>1496</v>
      </c>
      <c r="B50" s="293" t="s">
        <v>1515</v>
      </c>
      <c r="C50" s="102" t="s">
        <v>260</v>
      </c>
      <c r="D50" s="97" t="s">
        <v>1544</v>
      </c>
      <c r="E50" s="98" t="s">
        <v>95</v>
      </c>
      <c r="F50" s="98"/>
      <c r="G50" s="105">
        <v>41184</v>
      </c>
      <c r="H50" s="105">
        <v>41258</v>
      </c>
      <c r="I50" s="99" t="s">
        <v>96</v>
      </c>
      <c r="J50" s="155">
        <v>2.4300000000000002</v>
      </c>
      <c r="K50" s="155"/>
      <c r="L50" s="124">
        <v>347</v>
      </c>
      <c r="M50" s="90"/>
      <c r="N50" s="27">
        <v>114474236</v>
      </c>
      <c r="O50" s="27"/>
      <c r="P50" s="116"/>
    </row>
    <row r="51" spans="1:16" x14ac:dyDescent="0.25">
      <c r="A51" s="50"/>
      <c r="B51" s="50"/>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18.12</v>
      </c>
      <c r="K56" s="104">
        <f t="shared" si="0"/>
        <v>7.36</v>
      </c>
      <c r="L56" s="114">
        <f t="shared" si="0"/>
        <v>547</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18.12</v>
      </c>
      <c r="C60" s="200"/>
      <c r="D60" s="200" t="s">
        <v>165</v>
      </c>
      <c r="E60" s="32"/>
      <c r="F60" s="32"/>
      <c r="G60" s="32">
        <v>44</v>
      </c>
      <c r="H60" s="32"/>
      <c r="I60" s="32"/>
      <c r="J60" s="32"/>
      <c r="K60" s="32">
        <f>600*0.8</f>
        <v>480</v>
      </c>
      <c r="L60" s="32"/>
      <c r="M60" s="30"/>
      <c r="N60" s="30"/>
      <c r="O60" s="30"/>
      <c r="P60" s="30"/>
    </row>
    <row r="61" spans="1:16" x14ac:dyDescent="0.25">
      <c r="A61" s="59" t="s">
        <v>25</v>
      </c>
      <c r="B61" s="60">
        <f>+L56</f>
        <v>547</v>
      </c>
      <c r="C61" s="200" t="s">
        <v>165</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customHeight="1" x14ac:dyDescent="0.25">
      <c r="A68" s="236" t="s">
        <v>1545</v>
      </c>
      <c r="B68" s="273" t="s">
        <v>992</v>
      </c>
      <c r="C68" s="288" t="s">
        <v>1546</v>
      </c>
      <c r="D68" s="4">
        <v>300</v>
      </c>
      <c r="E68" s="201"/>
      <c r="F68" s="4"/>
      <c r="G68" s="4" t="s">
        <v>95</v>
      </c>
      <c r="H68" s="4"/>
      <c r="I68" s="4" t="s">
        <v>95</v>
      </c>
      <c r="J68" s="193" t="s">
        <v>95</v>
      </c>
      <c r="K68" s="193" t="s">
        <v>95</v>
      </c>
      <c r="L68" s="193" t="s">
        <v>95</v>
      </c>
      <c r="M68" s="193"/>
      <c r="N68" s="457"/>
      <c r="O68" s="458"/>
      <c r="P68" s="193" t="s">
        <v>95</v>
      </c>
    </row>
    <row r="69" spans="1:16" ht="36.75" customHeight="1" x14ac:dyDescent="0.25">
      <c r="A69" s="236" t="s">
        <v>1547</v>
      </c>
      <c r="B69" s="273" t="s">
        <v>992</v>
      </c>
      <c r="C69" s="86" t="s">
        <v>1548</v>
      </c>
      <c r="D69" s="4">
        <v>300</v>
      </c>
      <c r="E69" s="4"/>
      <c r="F69" s="193"/>
      <c r="G69" s="4"/>
      <c r="H69" s="193" t="s">
        <v>95</v>
      </c>
      <c r="I69" s="193" t="s">
        <v>95</v>
      </c>
      <c r="J69" s="193" t="s">
        <v>95</v>
      </c>
      <c r="K69" s="193" t="s">
        <v>95</v>
      </c>
      <c r="L69" s="193" t="s">
        <v>95</v>
      </c>
      <c r="M69" s="193"/>
      <c r="N69" s="457"/>
      <c r="O69" s="458"/>
      <c r="P69" s="193" t="s">
        <v>95</v>
      </c>
    </row>
    <row r="70" spans="1:16" ht="36" customHeight="1" x14ac:dyDescent="0.25">
      <c r="A70" s="3"/>
      <c r="B70" s="191"/>
      <c r="C70" s="86"/>
      <c r="D70" s="4"/>
      <c r="E70" s="4"/>
      <c r="F70" s="193"/>
      <c r="G70" s="4"/>
      <c r="H70" s="85"/>
      <c r="I70" s="193"/>
      <c r="J70" s="193"/>
      <c r="K70" s="193"/>
      <c r="L70" s="193"/>
      <c r="M70" s="193"/>
      <c r="N70" s="457"/>
      <c r="O70" s="458"/>
      <c r="P70" s="193"/>
    </row>
    <row r="71" spans="1:16" ht="37.5" customHeight="1" x14ac:dyDescent="0.25">
      <c r="A71" s="3"/>
      <c r="B71" s="191"/>
      <c r="C71" s="86"/>
      <c r="D71" s="4"/>
      <c r="E71" s="4"/>
      <c r="F71" s="193"/>
      <c r="G71" s="4"/>
      <c r="H71" s="85"/>
      <c r="I71" s="193"/>
      <c r="J71" s="193"/>
      <c r="K71" s="193"/>
      <c r="L71" s="193"/>
      <c r="M71" s="109"/>
      <c r="N71" s="457"/>
      <c r="O71" s="458"/>
      <c r="P71" s="193"/>
    </row>
    <row r="72" spans="1:16" x14ac:dyDescent="0.25">
      <c r="A72" s="3"/>
      <c r="B72" s="3"/>
      <c r="C72" s="5"/>
      <c r="D72" s="5"/>
      <c r="E72" s="4"/>
      <c r="F72" s="4"/>
      <c r="G72" s="4"/>
      <c r="H72" s="85"/>
      <c r="I72" s="85"/>
      <c r="J72" s="109"/>
      <c r="K72" s="109"/>
      <c r="L72" s="109"/>
      <c r="M72" s="109"/>
      <c r="N72" s="457"/>
      <c r="O72" s="458"/>
      <c r="P72" s="193"/>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207.75" customHeight="1" x14ac:dyDescent="0.25">
      <c r="A86" s="69" t="s">
        <v>160</v>
      </c>
      <c r="B86" s="69" t="s">
        <v>603</v>
      </c>
      <c r="C86" s="69" t="s">
        <v>1549</v>
      </c>
      <c r="D86" s="69">
        <v>32843834</v>
      </c>
      <c r="E86" s="69" t="s">
        <v>192</v>
      </c>
      <c r="F86" s="69" t="s">
        <v>274</v>
      </c>
      <c r="G86" s="138" t="s">
        <v>1550</v>
      </c>
      <c r="H86" s="5"/>
      <c r="I86" s="69" t="s">
        <v>1551</v>
      </c>
      <c r="J86" s="164" t="s">
        <v>1552</v>
      </c>
      <c r="K86" s="69" t="s">
        <v>159</v>
      </c>
      <c r="L86" s="109" t="s">
        <v>95</v>
      </c>
      <c r="M86" s="109" t="s">
        <v>95</v>
      </c>
      <c r="N86" s="109" t="s">
        <v>95</v>
      </c>
      <c r="O86" s="463"/>
      <c r="P86" s="463"/>
    </row>
    <row r="87" spans="1:16" ht="128.25" customHeight="1" x14ac:dyDescent="0.25">
      <c r="A87" s="69" t="s">
        <v>160</v>
      </c>
      <c r="B87" s="69" t="s">
        <v>603</v>
      </c>
      <c r="C87" s="69" t="s">
        <v>1553</v>
      </c>
      <c r="D87" s="69">
        <v>8527332</v>
      </c>
      <c r="E87" s="69" t="s">
        <v>1554</v>
      </c>
      <c r="F87" s="69" t="s">
        <v>116</v>
      </c>
      <c r="G87" s="138">
        <v>39988</v>
      </c>
      <c r="H87" s="5"/>
      <c r="I87" s="69" t="s">
        <v>1555</v>
      </c>
      <c r="J87" s="294" t="s">
        <v>1556</v>
      </c>
      <c r="K87" s="164" t="s">
        <v>160</v>
      </c>
      <c r="L87" s="58" t="s">
        <v>95</v>
      </c>
      <c r="M87" s="58" t="s">
        <v>95</v>
      </c>
      <c r="N87" s="58" t="s">
        <v>95</v>
      </c>
      <c r="O87" s="457"/>
      <c r="P87" s="458"/>
    </row>
    <row r="88" spans="1:16" ht="45" x14ac:dyDescent="0.25">
      <c r="A88" s="109" t="s">
        <v>220</v>
      </c>
      <c r="B88" s="109" t="s">
        <v>603</v>
      </c>
      <c r="C88" s="109" t="s">
        <v>1557</v>
      </c>
      <c r="D88" s="109">
        <v>22733619</v>
      </c>
      <c r="E88" s="69" t="s">
        <v>192</v>
      </c>
      <c r="F88" s="69" t="s">
        <v>313</v>
      </c>
      <c r="G88" s="137">
        <v>38373</v>
      </c>
      <c r="H88" s="69" t="s">
        <v>1517</v>
      </c>
      <c r="I88" s="69" t="s">
        <v>1558</v>
      </c>
      <c r="J88" s="69" t="s">
        <v>1559</v>
      </c>
      <c r="K88" s="69" t="s">
        <v>1560</v>
      </c>
      <c r="L88" s="109" t="s">
        <v>95</v>
      </c>
      <c r="M88" s="109" t="s">
        <v>95</v>
      </c>
      <c r="N88" s="109" t="s">
        <v>95</v>
      </c>
      <c r="O88" s="457"/>
      <c r="P88" s="458"/>
    </row>
    <row r="89" spans="1:16" ht="45" x14ac:dyDescent="0.25">
      <c r="A89" s="109" t="s">
        <v>220</v>
      </c>
      <c r="B89" s="109" t="s">
        <v>603</v>
      </c>
      <c r="C89" s="109" t="s">
        <v>1561</v>
      </c>
      <c r="D89" s="109">
        <v>22617777</v>
      </c>
      <c r="E89" s="109" t="s">
        <v>192</v>
      </c>
      <c r="F89" s="69" t="s">
        <v>531</v>
      </c>
      <c r="G89" s="137">
        <v>39744</v>
      </c>
      <c r="H89" s="69">
        <v>134608</v>
      </c>
      <c r="I89" s="69" t="s">
        <v>1562</v>
      </c>
      <c r="J89" s="69" t="s">
        <v>1563</v>
      </c>
      <c r="K89" s="69" t="s">
        <v>1564</v>
      </c>
      <c r="L89" s="109" t="s">
        <v>95</v>
      </c>
      <c r="M89" s="109" t="s">
        <v>95</v>
      </c>
      <c r="N89" s="109" t="s">
        <v>95</v>
      </c>
      <c r="O89" s="457"/>
      <c r="P89" s="458"/>
    </row>
    <row r="90" spans="1:16" ht="45" x14ac:dyDescent="0.25">
      <c r="A90" s="109" t="s">
        <v>220</v>
      </c>
      <c r="B90" s="109" t="s">
        <v>603</v>
      </c>
      <c r="C90" s="69" t="s">
        <v>1565</v>
      </c>
      <c r="D90" s="109">
        <v>22461956</v>
      </c>
      <c r="E90" s="109" t="s">
        <v>192</v>
      </c>
      <c r="F90" s="69" t="s">
        <v>313</v>
      </c>
      <c r="G90" s="137">
        <v>40025</v>
      </c>
      <c r="H90" s="109">
        <v>116675</v>
      </c>
      <c r="I90" s="69" t="s">
        <v>1566</v>
      </c>
      <c r="J90" s="69" t="s">
        <v>1567</v>
      </c>
      <c r="K90" s="109" t="s">
        <v>192</v>
      </c>
      <c r="L90" s="109" t="s">
        <v>95</v>
      </c>
      <c r="M90" s="109" t="s">
        <v>95</v>
      </c>
      <c r="N90" s="109" t="s">
        <v>95</v>
      </c>
      <c r="O90" s="457"/>
      <c r="P90" s="458"/>
    </row>
    <row r="91" spans="1:16" ht="99" customHeight="1" x14ac:dyDescent="0.25">
      <c r="A91" s="109" t="s">
        <v>220</v>
      </c>
      <c r="B91" s="109" t="s">
        <v>603</v>
      </c>
      <c r="C91" s="69" t="s">
        <v>1568</v>
      </c>
      <c r="D91" s="109">
        <v>1018448807</v>
      </c>
      <c r="E91" s="69" t="s">
        <v>1569</v>
      </c>
      <c r="F91" s="69" t="s">
        <v>1570</v>
      </c>
      <c r="G91" s="137">
        <v>41831</v>
      </c>
      <c r="H91" s="109"/>
      <c r="I91" s="69" t="s">
        <v>1571</v>
      </c>
      <c r="J91" s="69" t="s">
        <v>1572</v>
      </c>
      <c r="K91" s="69" t="s">
        <v>1573</v>
      </c>
      <c r="L91" s="109" t="s">
        <v>95</v>
      </c>
      <c r="M91" s="109" t="s">
        <v>95</v>
      </c>
      <c r="N91" s="109" t="s">
        <v>95</v>
      </c>
      <c r="O91" s="457"/>
      <c r="P91" s="458"/>
    </row>
    <row r="92" spans="1:16" x14ac:dyDescent="0.25">
      <c r="A92" s="9"/>
      <c r="B92" s="9"/>
      <c r="C92" s="9"/>
      <c r="D92" s="9"/>
      <c r="E92" s="9"/>
      <c r="F92" s="9"/>
      <c r="G92" s="9"/>
      <c r="H92" s="9"/>
      <c r="I92" s="9"/>
      <c r="J92" s="9"/>
      <c r="K92" s="9"/>
      <c r="L92" s="9"/>
      <c r="M92" s="9"/>
      <c r="N92" s="9"/>
      <c r="O92" s="9"/>
      <c r="P92" s="9"/>
    </row>
    <row r="93" spans="1:16" x14ac:dyDescent="0.25">
      <c r="A93" s="9"/>
      <c r="B93" s="9"/>
      <c r="C93" s="9"/>
      <c r="D93" s="9"/>
      <c r="E93" s="9"/>
      <c r="F93" s="9"/>
      <c r="G93" s="9"/>
      <c r="H93" s="9"/>
      <c r="I93" s="9"/>
      <c r="J93" s="9"/>
      <c r="K93" s="9"/>
      <c r="L93" s="9"/>
      <c r="M93" s="9"/>
      <c r="N93" s="9"/>
      <c r="O93" s="9"/>
      <c r="P93" s="9"/>
    </row>
    <row r="94" spans="1:16" ht="51" customHeight="1" thickBot="1" x14ac:dyDescent="0.3">
      <c r="A94" s="9"/>
      <c r="B94" s="9"/>
      <c r="C94" s="9"/>
      <c r="D94" s="9"/>
      <c r="E94" s="9"/>
      <c r="F94" s="9"/>
      <c r="G94" s="9"/>
      <c r="H94" s="9"/>
      <c r="I94" s="9"/>
      <c r="J94" s="9"/>
      <c r="K94" s="9"/>
      <c r="L94" s="9"/>
      <c r="M94" s="9"/>
      <c r="N94" s="9"/>
      <c r="O94" s="9"/>
      <c r="P94" s="9"/>
    </row>
    <row r="95" spans="1:16" ht="27" thickBot="1" x14ac:dyDescent="0.3">
      <c r="A95" s="449" t="s">
        <v>44</v>
      </c>
      <c r="B95" s="450"/>
      <c r="C95" s="450"/>
      <c r="D95" s="450"/>
      <c r="E95" s="450"/>
      <c r="F95" s="450"/>
      <c r="G95" s="450"/>
      <c r="H95" s="450"/>
      <c r="I95" s="450"/>
      <c r="J95" s="450"/>
      <c r="K95" s="450"/>
      <c r="L95" s="450"/>
      <c r="M95" s="451"/>
      <c r="N95" s="9"/>
      <c r="O95" s="9"/>
      <c r="P95" s="9"/>
    </row>
    <row r="96" spans="1:16" x14ac:dyDescent="0.25">
      <c r="A96" s="9"/>
      <c r="B96" s="9"/>
      <c r="C96" s="9"/>
      <c r="D96" s="9"/>
      <c r="E96" s="9"/>
      <c r="F96" s="9"/>
      <c r="G96" s="9"/>
      <c r="H96" s="9"/>
      <c r="I96" s="9"/>
      <c r="J96" s="9"/>
      <c r="K96" s="9"/>
      <c r="L96" s="9"/>
      <c r="M96" s="9"/>
      <c r="N96" s="9"/>
      <c r="O96" s="9"/>
      <c r="P96" s="9"/>
    </row>
    <row r="97" spans="1:16" x14ac:dyDescent="0.25">
      <c r="A97" s="9"/>
      <c r="B97" s="9"/>
      <c r="C97" s="9"/>
      <c r="D97" s="9"/>
      <c r="E97" s="9"/>
      <c r="F97" s="9"/>
      <c r="G97" s="9"/>
      <c r="H97" s="9"/>
      <c r="I97" s="9"/>
      <c r="J97" s="9"/>
      <c r="K97" s="9"/>
      <c r="L97" s="9"/>
      <c r="M97" s="9"/>
      <c r="N97" s="9"/>
      <c r="O97" s="9"/>
      <c r="P97" s="9"/>
    </row>
    <row r="98" spans="1:16" ht="30" x14ac:dyDescent="0.25">
      <c r="A98" s="68" t="s">
        <v>33</v>
      </c>
      <c r="B98" s="68" t="s">
        <v>45</v>
      </c>
      <c r="C98" s="452" t="s">
        <v>3</v>
      </c>
      <c r="D98" s="454"/>
      <c r="E98" s="9"/>
      <c r="F98" s="9"/>
      <c r="G98" s="9"/>
      <c r="H98" s="9"/>
      <c r="I98" s="9"/>
      <c r="J98" s="9"/>
      <c r="K98" s="9"/>
      <c r="L98" s="9"/>
      <c r="M98" s="9"/>
      <c r="N98" s="9"/>
      <c r="O98" s="9"/>
      <c r="P98" s="9"/>
    </row>
    <row r="99" spans="1:16" ht="30" x14ac:dyDescent="0.25">
      <c r="A99" s="69" t="s">
        <v>85</v>
      </c>
      <c r="B99" s="109" t="s">
        <v>95</v>
      </c>
      <c r="C99" s="463"/>
      <c r="D99" s="463"/>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x14ac:dyDescent="0.25">
      <c r="A101" s="9"/>
      <c r="B101" s="9"/>
      <c r="C101" s="9"/>
      <c r="D101" s="9"/>
      <c r="E101" s="9"/>
      <c r="F101" s="9"/>
      <c r="G101" s="9"/>
      <c r="H101" s="9"/>
      <c r="I101" s="9"/>
      <c r="J101" s="9"/>
      <c r="K101" s="9"/>
      <c r="L101" s="9"/>
      <c r="M101" s="9"/>
      <c r="N101" s="9"/>
      <c r="O101" s="9"/>
      <c r="P101" s="9"/>
    </row>
    <row r="102" spans="1:16" ht="26.25" x14ac:dyDescent="0.25">
      <c r="A102" s="437" t="s">
        <v>62</v>
      </c>
      <c r="B102" s="438"/>
      <c r="C102" s="438"/>
      <c r="D102" s="438"/>
      <c r="E102" s="438"/>
      <c r="F102" s="438"/>
      <c r="G102" s="438"/>
      <c r="H102" s="438"/>
      <c r="I102" s="438"/>
      <c r="J102" s="438"/>
      <c r="K102" s="438"/>
      <c r="L102" s="438"/>
      <c r="M102" s="438"/>
      <c r="N102" s="438"/>
      <c r="O102" s="438"/>
      <c r="P102" s="9"/>
    </row>
    <row r="103" spans="1:16" x14ac:dyDescent="0.25">
      <c r="A103" s="9"/>
      <c r="B103" s="9"/>
      <c r="C103" s="9"/>
      <c r="D103" s="9"/>
      <c r="E103" s="9"/>
      <c r="F103" s="9"/>
      <c r="G103" s="9"/>
      <c r="H103" s="9"/>
      <c r="I103" s="9"/>
      <c r="J103" s="9"/>
      <c r="K103" s="9"/>
      <c r="L103" s="9"/>
      <c r="M103" s="9"/>
      <c r="N103" s="9"/>
      <c r="O103" s="9"/>
      <c r="P103" s="9"/>
    </row>
    <row r="104" spans="1:16" ht="15.75" thickBot="1" x14ac:dyDescent="0.3">
      <c r="A104" s="9"/>
      <c r="B104" s="9"/>
      <c r="C104" s="9"/>
      <c r="D104" s="9"/>
      <c r="E104" s="9"/>
      <c r="F104" s="9"/>
      <c r="G104" s="9"/>
      <c r="H104" s="9"/>
      <c r="I104" s="9"/>
      <c r="J104" s="9"/>
      <c r="K104" s="9"/>
      <c r="L104" s="9"/>
      <c r="M104" s="9"/>
      <c r="N104" s="9"/>
      <c r="O104" s="9"/>
      <c r="P104" s="9"/>
    </row>
    <row r="105" spans="1:16" ht="27" thickBot="1" x14ac:dyDescent="0.3">
      <c r="A105" s="449" t="s">
        <v>52</v>
      </c>
      <c r="B105" s="450"/>
      <c r="C105" s="450"/>
      <c r="D105" s="450"/>
      <c r="E105" s="450"/>
      <c r="F105" s="450"/>
      <c r="G105" s="450"/>
      <c r="H105" s="450"/>
      <c r="I105" s="450"/>
      <c r="J105" s="450"/>
      <c r="K105" s="450"/>
      <c r="L105" s="450"/>
      <c r="M105" s="451"/>
      <c r="N105" s="9"/>
      <c r="O105" s="9"/>
      <c r="P105" s="9"/>
    </row>
    <row r="106" spans="1:16" x14ac:dyDescent="0.25">
      <c r="A106" s="9"/>
      <c r="B106" s="9"/>
      <c r="C106" s="9"/>
      <c r="D106" s="9"/>
      <c r="E106" s="9"/>
      <c r="F106" s="9"/>
      <c r="G106" s="9"/>
      <c r="H106" s="9"/>
      <c r="I106" s="9"/>
      <c r="J106" s="9"/>
      <c r="K106" s="9"/>
      <c r="L106" s="9"/>
      <c r="M106" s="9"/>
      <c r="N106" s="9"/>
      <c r="O106" s="9"/>
      <c r="P106" s="9"/>
    </row>
    <row r="107" spans="1:16" ht="15.75" thickBot="1" x14ac:dyDescent="0.3">
      <c r="A107" s="9"/>
      <c r="B107" s="9"/>
      <c r="C107" s="9"/>
      <c r="D107" s="9"/>
      <c r="E107" s="9"/>
      <c r="F107" s="9"/>
      <c r="G107" s="9"/>
      <c r="H107" s="9"/>
      <c r="I107" s="9"/>
      <c r="J107" s="9"/>
      <c r="K107" s="9"/>
      <c r="L107" s="65"/>
      <c r="M107" s="65"/>
      <c r="N107" s="9"/>
      <c r="O107" s="9"/>
      <c r="P107" s="9"/>
    </row>
    <row r="108" spans="1:16" ht="90" x14ac:dyDescent="0.25">
      <c r="A108" s="106" t="s">
        <v>104</v>
      </c>
      <c r="B108" s="106" t="s">
        <v>105</v>
      </c>
      <c r="C108" s="106" t="s">
        <v>106</v>
      </c>
      <c r="D108" s="106" t="s">
        <v>43</v>
      </c>
      <c r="E108" s="106" t="s">
        <v>22</v>
      </c>
      <c r="F108" s="106" t="s">
        <v>65</v>
      </c>
      <c r="G108" s="106" t="s">
        <v>17</v>
      </c>
      <c r="H108" s="106" t="s">
        <v>10</v>
      </c>
      <c r="I108" s="106" t="s">
        <v>31</v>
      </c>
      <c r="J108" s="106" t="s">
        <v>59</v>
      </c>
      <c r="K108" s="106" t="s">
        <v>20</v>
      </c>
      <c r="L108" s="91" t="s">
        <v>26</v>
      </c>
      <c r="M108" s="106" t="s">
        <v>107</v>
      </c>
      <c r="N108" s="106" t="s">
        <v>36</v>
      </c>
      <c r="O108" s="107" t="s">
        <v>11</v>
      </c>
      <c r="P108" s="107" t="s">
        <v>19</v>
      </c>
    </row>
    <row r="109" spans="1:16" ht="30" x14ac:dyDescent="0.25">
      <c r="A109" s="50" t="s">
        <v>1496</v>
      </c>
      <c r="B109" s="103"/>
      <c r="C109" s="102" t="s">
        <v>189</v>
      </c>
      <c r="D109" s="97" t="s">
        <v>1574</v>
      </c>
      <c r="E109" s="98" t="s">
        <v>95</v>
      </c>
      <c r="F109" s="105"/>
      <c r="G109" s="105">
        <v>40931</v>
      </c>
      <c r="H109" s="105">
        <v>41273</v>
      </c>
      <c r="I109" s="99" t="s">
        <v>96</v>
      </c>
      <c r="J109" s="90">
        <v>11.23</v>
      </c>
      <c r="K109" s="155"/>
      <c r="L109" s="124">
        <v>403</v>
      </c>
      <c r="M109" s="90"/>
      <c r="N109" s="27"/>
      <c r="O109" s="27"/>
      <c r="P109" s="116"/>
    </row>
    <row r="110" spans="1:16" ht="30" x14ac:dyDescent="0.25">
      <c r="A110" s="50" t="s">
        <v>1496</v>
      </c>
      <c r="B110" s="98"/>
      <c r="C110" s="102" t="s">
        <v>189</v>
      </c>
      <c r="D110" s="97" t="s">
        <v>1575</v>
      </c>
      <c r="E110" s="98" t="s">
        <v>95</v>
      </c>
      <c r="F110" s="98"/>
      <c r="G110" s="105">
        <v>41303</v>
      </c>
      <c r="H110" s="105">
        <v>41639</v>
      </c>
      <c r="I110" s="99" t="s">
        <v>96</v>
      </c>
      <c r="J110" s="90">
        <v>11.03</v>
      </c>
      <c r="K110" s="155"/>
      <c r="L110" s="124">
        <v>237</v>
      </c>
      <c r="M110" s="90"/>
      <c r="N110" s="27"/>
      <c r="O110" s="27"/>
      <c r="P110" s="116"/>
    </row>
    <row r="111" spans="1:16" ht="30" x14ac:dyDescent="0.25">
      <c r="A111" s="50" t="s">
        <v>1496</v>
      </c>
      <c r="B111" s="98" t="s">
        <v>1515</v>
      </c>
      <c r="C111" s="102" t="s">
        <v>1449</v>
      </c>
      <c r="D111" s="97" t="s">
        <v>1576</v>
      </c>
      <c r="E111" s="98" t="s">
        <v>95</v>
      </c>
      <c r="F111" s="98"/>
      <c r="G111" s="105">
        <v>40515</v>
      </c>
      <c r="H111" s="105">
        <v>40697</v>
      </c>
      <c r="I111" s="99" t="s">
        <v>96</v>
      </c>
      <c r="J111" s="90">
        <v>6</v>
      </c>
      <c r="K111" s="99"/>
      <c r="L111" s="124">
        <v>211</v>
      </c>
      <c r="M111" s="90"/>
      <c r="N111" s="27">
        <v>111141469</v>
      </c>
      <c r="O111" s="27"/>
      <c r="P111" s="116"/>
    </row>
    <row r="112" spans="1:16" x14ac:dyDescent="0.25">
      <c r="A112" s="50"/>
      <c r="B112" s="98"/>
      <c r="C112" s="102"/>
      <c r="D112" s="97"/>
      <c r="E112" s="98"/>
      <c r="F112" s="98"/>
      <c r="G112" s="105"/>
      <c r="H112" s="105"/>
      <c r="I112" s="99"/>
      <c r="J112" s="90"/>
      <c r="K112" s="99"/>
      <c r="L112" s="124"/>
      <c r="M112" s="90"/>
      <c r="N112" s="27"/>
      <c r="O112" s="27"/>
      <c r="P112" s="116"/>
    </row>
    <row r="113" spans="1:16" x14ac:dyDescent="0.25">
      <c r="A113" s="102"/>
      <c r="B113" s="103"/>
      <c r="C113" s="102"/>
      <c r="D113" s="97"/>
      <c r="E113" s="98"/>
      <c r="F113" s="98"/>
      <c r="G113" s="98"/>
      <c r="H113" s="99"/>
      <c r="I113" s="99"/>
      <c r="J113" s="90"/>
      <c r="K113" s="99"/>
      <c r="L113" s="90"/>
      <c r="M113" s="90"/>
      <c r="N113" s="27"/>
      <c r="O113" s="27"/>
      <c r="P113" s="116"/>
    </row>
    <row r="114" spans="1:16" x14ac:dyDescent="0.25">
      <c r="A114" s="102"/>
      <c r="B114" s="103"/>
      <c r="C114" s="102"/>
      <c r="D114" s="97"/>
      <c r="E114" s="98"/>
      <c r="F114" s="98"/>
      <c r="G114" s="98"/>
      <c r="H114" s="99"/>
      <c r="I114" s="99"/>
      <c r="J114" s="90"/>
      <c r="K114" s="99"/>
      <c r="L114" s="90"/>
      <c r="M114" s="90"/>
      <c r="N114" s="27"/>
      <c r="O114" s="27"/>
      <c r="P114" s="116"/>
    </row>
    <row r="115" spans="1:16" x14ac:dyDescent="0.25">
      <c r="A115" s="102"/>
      <c r="B115" s="103"/>
      <c r="C115" s="102"/>
      <c r="D115" s="97"/>
      <c r="E115" s="98"/>
      <c r="F115" s="98"/>
      <c r="G115" s="98"/>
      <c r="H115" s="99"/>
      <c r="I115" s="99"/>
      <c r="J115" s="90"/>
      <c r="K115" s="99"/>
      <c r="L115" s="90"/>
      <c r="M115" s="90"/>
      <c r="N115" s="27"/>
      <c r="O115" s="27"/>
      <c r="P115" s="116"/>
    </row>
    <row r="116" spans="1:16" x14ac:dyDescent="0.25">
      <c r="A116" s="102"/>
      <c r="B116" s="103"/>
      <c r="C116" s="102"/>
      <c r="D116" s="97"/>
      <c r="E116" s="98"/>
      <c r="F116" s="98"/>
      <c r="G116" s="98"/>
      <c r="H116" s="99"/>
      <c r="I116" s="99"/>
      <c r="J116" s="90"/>
      <c r="K116" s="99"/>
      <c r="L116" s="90"/>
      <c r="M116" s="90"/>
      <c r="N116" s="27"/>
      <c r="O116" s="27"/>
      <c r="P116" s="116"/>
    </row>
    <row r="117" spans="1:16" x14ac:dyDescent="0.25">
      <c r="A117" s="50" t="s">
        <v>16</v>
      </c>
      <c r="B117" s="103"/>
      <c r="C117" s="102"/>
      <c r="D117" s="97"/>
      <c r="E117" s="98"/>
      <c r="F117" s="98"/>
      <c r="G117" s="98"/>
      <c r="H117" s="99"/>
      <c r="I117" s="99"/>
      <c r="J117" s="114">
        <f t="shared" ref="J117:M117" si="1">SUM(J109:J116)</f>
        <v>28.259999999999998</v>
      </c>
      <c r="K117" s="104">
        <f t="shared" si="1"/>
        <v>0</v>
      </c>
      <c r="L117" s="114">
        <f t="shared" si="1"/>
        <v>851</v>
      </c>
      <c r="M117" s="104">
        <f t="shared" si="1"/>
        <v>0</v>
      </c>
      <c r="N117" s="27"/>
      <c r="O117" s="27"/>
      <c r="P117" s="117"/>
    </row>
    <row r="118" spans="1:16" x14ac:dyDescent="0.25">
      <c r="A118" s="30"/>
      <c r="B118" s="30"/>
      <c r="C118" s="30"/>
      <c r="D118" s="31"/>
      <c r="E118" s="30"/>
      <c r="F118" s="30"/>
      <c r="G118" s="30"/>
      <c r="H118" s="30"/>
      <c r="I118" s="30"/>
      <c r="J118" s="30"/>
      <c r="K118" s="30"/>
      <c r="L118" s="30"/>
      <c r="M118" s="30"/>
      <c r="N118" s="30"/>
      <c r="O118" s="30"/>
      <c r="P118" s="9"/>
    </row>
    <row r="119" spans="1:16" ht="18.75" x14ac:dyDescent="0.25">
      <c r="A119" s="59" t="s">
        <v>32</v>
      </c>
      <c r="B119" s="73">
        <f>+J117</f>
        <v>28.259999999999998</v>
      </c>
      <c r="C119" s="9"/>
      <c r="D119" s="9"/>
      <c r="E119" s="9"/>
      <c r="F119" s="9"/>
      <c r="G119" s="32"/>
      <c r="H119" s="32"/>
      <c r="I119" s="32"/>
      <c r="J119" s="32"/>
      <c r="K119" s="32"/>
      <c r="L119" s="32"/>
      <c r="M119" s="30"/>
      <c r="N119" s="30"/>
      <c r="O119" s="30"/>
      <c r="P119" s="9"/>
    </row>
    <row r="120" spans="1:16" x14ac:dyDescent="0.25">
      <c r="A120" s="9"/>
      <c r="B120" s="9"/>
      <c r="C120" s="9"/>
      <c r="D120" s="9"/>
      <c r="E120" s="9"/>
      <c r="F120" s="9"/>
      <c r="G120" s="9"/>
      <c r="H120" s="9"/>
      <c r="I120" s="9"/>
      <c r="J120" s="9"/>
      <c r="K120" s="9"/>
      <c r="L120" s="9"/>
      <c r="M120" s="9"/>
      <c r="N120" s="9"/>
      <c r="O120" s="9"/>
      <c r="P120" s="9"/>
    </row>
    <row r="121" spans="1:16" ht="15.75" thickBot="1" x14ac:dyDescent="0.3">
      <c r="A121" s="9"/>
      <c r="B121" s="9"/>
      <c r="C121" s="9"/>
      <c r="D121" s="9"/>
      <c r="E121" s="9"/>
      <c r="F121" s="9"/>
      <c r="G121" s="9"/>
      <c r="H121" s="9"/>
      <c r="I121" s="9"/>
      <c r="J121" s="9"/>
      <c r="K121" s="9"/>
      <c r="L121" s="9"/>
      <c r="M121" s="9"/>
      <c r="N121" s="9"/>
      <c r="O121" s="9"/>
      <c r="P121" s="9"/>
    </row>
    <row r="122" spans="1:16" ht="30.75" thickBot="1" x14ac:dyDescent="0.3">
      <c r="A122" s="76" t="s">
        <v>47</v>
      </c>
      <c r="B122" s="77" t="s">
        <v>48</v>
      </c>
      <c r="C122" s="76" t="s">
        <v>49</v>
      </c>
      <c r="D122" s="77" t="s">
        <v>53</v>
      </c>
      <c r="E122" s="9"/>
      <c r="F122" s="9"/>
      <c r="G122" s="9"/>
      <c r="H122" s="9"/>
      <c r="I122" s="9"/>
      <c r="J122" s="9"/>
      <c r="K122" s="9"/>
      <c r="L122" s="9"/>
      <c r="M122" s="9"/>
      <c r="N122" s="9"/>
      <c r="O122" s="9"/>
      <c r="P122" s="9"/>
    </row>
    <row r="123" spans="1:16" x14ac:dyDescent="0.25">
      <c r="A123" s="67" t="s">
        <v>86</v>
      </c>
      <c r="B123" s="70">
        <v>20</v>
      </c>
      <c r="C123" s="70"/>
      <c r="D123" s="467">
        <f>+C123+C124+C125</f>
        <v>40</v>
      </c>
      <c r="E123" s="9"/>
      <c r="F123" s="9"/>
      <c r="G123" s="9"/>
      <c r="H123" s="9"/>
      <c r="I123" s="9"/>
      <c r="J123" s="9"/>
      <c r="K123" s="9"/>
      <c r="L123" s="9"/>
      <c r="M123" s="9"/>
      <c r="N123" s="9"/>
      <c r="O123" s="9"/>
      <c r="P123" s="9"/>
    </row>
    <row r="124" spans="1:16" x14ac:dyDescent="0.25">
      <c r="A124" s="67" t="s">
        <v>87</v>
      </c>
      <c r="B124" s="200">
        <v>30</v>
      </c>
      <c r="C124" s="193"/>
      <c r="D124" s="468"/>
      <c r="E124" s="9"/>
      <c r="F124" s="9"/>
      <c r="G124" s="9"/>
      <c r="H124" s="9"/>
      <c r="I124" s="9"/>
      <c r="J124" s="9"/>
      <c r="K124" s="9"/>
      <c r="L124" s="9"/>
      <c r="M124" s="9"/>
      <c r="N124" s="9"/>
      <c r="O124" s="9"/>
      <c r="P124" s="9"/>
    </row>
    <row r="125" spans="1:16" ht="15.75" thickBot="1" x14ac:dyDescent="0.3">
      <c r="A125" s="67" t="s">
        <v>88</v>
      </c>
      <c r="B125" s="72">
        <v>40</v>
      </c>
      <c r="C125" s="72">
        <v>40</v>
      </c>
      <c r="D125" s="469"/>
      <c r="E125" s="9"/>
      <c r="F125" s="9"/>
      <c r="G125" s="9"/>
      <c r="H125" s="9"/>
      <c r="I125" s="9"/>
      <c r="J125" s="9"/>
      <c r="K125" s="9"/>
      <c r="L125" s="9"/>
      <c r="M125" s="9"/>
      <c r="N125" s="9"/>
      <c r="O125" s="9"/>
      <c r="P125" s="9"/>
    </row>
    <row r="126" spans="1:16" x14ac:dyDescent="0.25">
      <c r="A126" s="9"/>
      <c r="B126" s="9"/>
      <c r="C126" s="9"/>
      <c r="D126" s="9"/>
      <c r="E126" s="9"/>
      <c r="F126" s="9"/>
      <c r="G126" s="9"/>
      <c r="H126" s="9"/>
      <c r="I126" s="9"/>
      <c r="J126" s="9"/>
      <c r="K126" s="9"/>
      <c r="L126" s="9"/>
      <c r="M126" s="9"/>
      <c r="N126" s="9"/>
      <c r="O126" s="9"/>
      <c r="P126" s="9"/>
    </row>
    <row r="127" spans="1:16" ht="15.75" thickBot="1" x14ac:dyDescent="0.3">
      <c r="A127" s="9"/>
      <c r="B127" s="9"/>
      <c r="C127" s="9"/>
      <c r="D127" s="9"/>
      <c r="E127" s="9"/>
      <c r="F127" s="9"/>
      <c r="G127" s="9"/>
      <c r="H127" s="9"/>
      <c r="I127" s="9"/>
      <c r="J127" s="9"/>
      <c r="K127" s="9"/>
      <c r="L127" s="9"/>
      <c r="M127" s="9"/>
      <c r="N127" s="9"/>
      <c r="O127" s="9"/>
      <c r="P127" s="9"/>
    </row>
    <row r="128" spans="1:16" ht="27" thickBot="1" x14ac:dyDescent="0.3">
      <c r="A128" s="449" t="s">
        <v>50</v>
      </c>
      <c r="B128" s="450"/>
      <c r="C128" s="450"/>
      <c r="D128" s="450"/>
      <c r="E128" s="450"/>
      <c r="F128" s="450"/>
      <c r="G128" s="450"/>
      <c r="H128" s="450"/>
      <c r="I128" s="450"/>
      <c r="J128" s="450"/>
      <c r="K128" s="450"/>
      <c r="L128" s="450"/>
      <c r="M128" s="451"/>
      <c r="N128" s="9"/>
      <c r="O128" s="9"/>
      <c r="P128" s="9"/>
    </row>
    <row r="129" spans="1:16" x14ac:dyDescent="0.25">
      <c r="A129" s="9"/>
      <c r="B129" s="9"/>
      <c r="C129" s="9"/>
      <c r="D129" s="9"/>
      <c r="E129" s="9"/>
      <c r="F129" s="9"/>
      <c r="G129" s="9"/>
      <c r="H129" s="9"/>
      <c r="I129" s="9"/>
      <c r="J129" s="9"/>
      <c r="K129" s="9"/>
      <c r="L129" s="9"/>
      <c r="M129" s="9"/>
      <c r="N129" s="9"/>
      <c r="O129" s="9"/>
      <c r="P129" s="9"/>
    </row>
    <row r="130" spans="1:16" ht="120" x14ac:dyDescent="0.25">
      <c r="A130" s="108" t="s">
        <v>0</v>
      </c>
      <c r="B130" s="108" t="s">
        <v>39</v>
      </c>
      <c r="C130" s="108" t="s">
        <v>40</v>
      </c>
      <c r="D130" s="108" t="s">
        <v>78</v>
      </c>
      <c r="E130" s="108" t="s">
        <v>80</v>
      </c>
      <c r="F130" s="108" t="s">
        <v>81</v>
      </c>
      <c r="G130" s="108" t="s">
        <v>82</v>
      </c>
      <c r="H130" s="108" t="s">
        <v>79</v>
      </c>
      <c r="I130" s="452" t="s">
        <v>83</v>
      </c>
      <c r="J130" s="453"/>
      <c r="K130" s="454"/>
      <c r="L130" s="108" t="s">
        <v>84</v>
      </c>
      <c r="M130" s="108" t="s">
        <v>41</v>
      </c>
      <c r="N130" s="108" t="s">
        <v>42</v>
      </c>
      <c r="O130" s="452" t="s">
        <v>3</v>
      </c>
      <c r="P130" s="454"/>
    </row>
    <row r="131" spans="1:16" ht="91.5" customHeight="1" x14ac:dyDescent="0.25">
      <c r="A131" s="190" t="s">
        <v>1577</v>
      </c>
      <c r="B131" s="273" t="s">
        <v>1129</v>
      </c>
      <c r="C131" s="3" t="s">
        <v>1578</v>
      </c>
      <c r="D131" s="3">
        <v>22539787</v>
      </c>
      <c r="E131" s="69" t="s">
        <v>920</v>
      </c>
      <c r="F131" s="69" t="s">
        <v>1579</v>
      </c>
      <c r="G131" s="137">
        <v>37127</v>
      </c>
      <c r="H131" s="58"/>
      <c r="I131" s="69" t="s">
        <v>1519</v>
      </c>
      <c r="J131" s="294" t="s">
        <v>1580</v>
      </c>
      <c r="K131" s="69" t="s">
        <v>1581</v>
      </c>
      <c r="L131" s="109" t="s">
        <v>95</v>
      </c>
      <c r="M131" s="109" t="s">
        <v>96</v>
      </c>
      <c r="N131" s="109"/>
      <c r="O131" s="461"/>
      <c r="P131" s="462"/>
    </row>
    <row r="132" spans="1:16" ht="45" x14ac:dyDescent="0.25">
      <c r="A132" s="190" t="s">
        <v>92</v>
      </c>
      <c r="B132" s="273" t="s">
        <v>1129</v>
      </c>
      <c r="C132" s="190" t="s">
        <v>1582</v>
      </c>
      <c r="D132" s="3">
        <v>22639081</v>
      </c>
      <c r="E132" s="69" t="s">
        <v>770</v>
      </c>
      <c r="F132" s="69" t="s">
        <v>116</v>
      </c>
      <c r="G132" s="137">
        <v>36644</v>
      </c>
      <c r="H132" s="58"/>
      <c r="I132" s="69" t="s">
        <v>1515</v>
      </c>
      <c r="J132" s="294" t="s">
        <v>1583</v>
      </c>
      <c r="K132" s="69" t="s">
        <v>559</v>
      </c>
      <c r="L132" s="109" t="s">
        <v>95</v>
      </c>
      <c r="M132" s="109" t="s">
        <v>95</v>
      </c>
      <c r="N132" s="109" t="s">
        <v>95</v>
      </c>
      <c r="O132" s="461"/>
      <c r="P132" s="462"/>
    </row>
    <row r="133" spans="1:16" ht="72" customHeight="1" x14ac:dyDescent="0.25">
      <c r="A133" s="190" t="s">
        <v>93</v>
      </c>
      <c r="B133" s="273" t="s">
        <v>1129</v>
      </c>
      <c r="C133" s="3" t="s">
        <v>1584</v>
      </c>
      <c r="D133" s="3">
        <v>1046873024</v>
      </c>
      <c r="E133" s="69" t="s">
        <v>1585</v>
      </c>
      <c r="F133" s="69" t="s">
        <v>676</v>
      </c>
      <c r="G133" s="125">
        <v>40521</v>
      </c>
      <c r="H133" s="86"/>
      <c r="I133" s="69" t="s">
        <v>1515</v>
      </c>
      <c r="J133" s="294" t="s">
        <v>1586</v>
      </c>
      <c r="K133" s="69" t="s">
        <v>1587</v>
      </c>
      <c r="L133" s="109" t="s">
        <v>95</v>
      </c>
      <c r="M133" s="109" t="s">
        <v>95</v>
      </c>
      <c r="N133" s="109" t="s">
        <v>95</v>
      </c>
      <c r="O133" s="463"/>
      <c r="P133" s="463"/>
    </row>
    <row r="134" spans="1:16" x14ac:dyDescent="0.25">
      <c r="A134" s="9"/>
      <c r="B134" s="9"/>
      <c r="C134" s="9"/>
      <c r="D134" s="9"/>
      <c r="E134" s="9"/>
      <c r="F134" s="9"/>
      <c r="G134" s="9"/>
      <c r="H134" s="9"/>
      <c r="I134" s="9"/>
      <c r="J134" s="9"/>
      <c r="K134" s="9"/>
      <c r="L134" s="9"/>
      <c r="M134" s="9"/>
      <c r="N134" s="9"/>
      <c r="O134" s="9"/>
      <c r="P134" s="9"/>
    </row>
    <row r="135" spans="1:16" x14ac:dyDescent="0.25">
      <c r="A135" s="9"/>
      <c r="B135" s="9"/>
      <c r="C135" s="9"/>
      <c r="D135" s="9"/>
      <c r="E135" s="9"/>
      <c r="F135" s="9"/>
      <c r="G135" s="9"/>
      <c r="H135" s="9"/>
      <c r="I135" s="9"/>
      <c r="J135" s="9"/>
      <c r="K135" s="9"/>
      <c r="L135" s="9"/>
      <c r="M135" s="9"/>
      <c r="N135" s="9"/>
      <c r="O135" s="9"/>
      <c r="P135" s="9"/>
    </row>
    <row r="136" spans="1:16" ht="15.75" thickBot="1" x14ac:dyDescent="0.3">
      <c r="A136" s="9"/>
      <c r="B136" s="9"/>
      <c r="C136" s="9"/>
      <c r="D136" s="9"/>
      <c r="E136" s="9"/>
      <c r="F136" s="9"/>
      <c r="G136" s="9"/>
      <c r="H136" s="9"/>
      <c r="I136" s="9"/>
      <c r="J136" s="9"/>
      <c r="K136" s="9"/>
      <c r="L136" s="9"/>
      <c r="M136" s="9"/>
      <c r="N136" s="9"/>
      <c r="O136" s="9"/>
      <c r="P136" s="9"/>
    </row>
    <row r="137" spans="1:16" ht="30" x14ac:dyDescent="0.25">
      <c r="A137" s="112" t="s">
        <v>33</v>
      </c>
      <c r="B137" s="112" t="s">
        <v>47</v>
      </c>
      <c r="C137" s="108" t="s">
        <v>48</v>
      </c>
      <c r="D137" s="112" t="s">
        <v>49</v>
      </c>
      <c r="E137" s="77" t="s">
        <v>54</v>
      </c>
      <c r="F137" s="82"/>
      <c r="G137" s="9"/>
      <c r="H137" s="9"/>
      <c r="I137" s="9"/>
      <c r="J137" s="9"/>
      <c r="K137" s="9"/>
      <c r="L137" s="9"/>
      <c r="M137" s="9"/>
      <c r="N137" s="9"/>
      <c r="O137" s="9"/>
      <c r="P137" s="9"/>
    </row>
    <row r="138" spans="1:16" ht="159" customHeight="1" x14ac:dyDescent="0.25">
      <c r="A138" s="470" t="s">
        <v>51</v>
      </c>
      <c r="B138" s="6" t="s">
        <v>89</v>
      </c>
      <c r="C138" s="193">
        <v>25</v>
      </c>
      <c r="D138" s="193">
        <v>0</v>
      </c>
      <c r="E138" s="471">
        <f>+D138+D139+D140</f>
        <v>35</v>
      </c>
      <c r="F138" s="83"/>
      <c r="G138" s="9"/>
      <c r="H138" s="9"/>
      <c r="I138" s="9"/>
      <c r="J138" s="9"/>
      <c r="K138" s="9"/>
      <c r="L138" s="9"/>
      <c r="M138" s="9"/>
      <c r="N138" s="9"/>
      <c r="O138" s="9"/>
      <c r="P138" s="9"/>
    </row>
    <row r="139" spans="1:16" ht="131.25" customHeight="1" x14ac:dyDescent="0.25">
      <c r="A139" s="470"/>
      <c r="B139" s="6" t="s">
        <v>90</v>
      </c>
      <c r="C139" s="197">
        <v>25</v>
      </c>
      <c r="D139" s="193">
        <v>25</v>
      </c>
      <c r="E139" s="472"/>
      <c r="F139" s="83"/>
      <c r="G139" s="9"/>
      <c r="H139" s="9"/>
      <c r="I139" s="9"/>
      <c r="J139" s="9"/>
      <c r="K139" s="9"/>
      <c r="L139" s="9"/>
      <c r="M139" s="9"/>
      <c r="N139" s="9"/>
      <c r="O139" s="9"/>
      <c r="P139" s="9"/>
    </row>
    <row r="140" spans="1:16" ht="127.5" customHeight="1" x14ac:dyDescent="0.25">
      <c r="A140" s="470"/>
      <c r="B140" s="6" t="s">
        <v>91</v>
      </c>
      <c r="C140" s="193">
        <v>10</v>
      </c>
      <c r="D140" s="193">
        <v>10</v>
      </c>
      <c r="E140" s="473"/>
      <c r="F140" s="83"/>
      <c r="G140" s="9"/>
      <c r="H140" s="9"/>
      <c r="I140" s="9"/>
      <c r="J140" s="9"/>
      <c r="K140" s="9"/>
      <c r="L140" s="9"/>
      <c r="M140" s="9"/>
      <c r="N140" s="9"/>
      <c r="O140" s="9"/>
      <c r="P140" s="9"/>
    </row>
    <row r="141" spans="1:16" x14ac:dyDescent="0.25">
      <c r="A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9"/>
      <c r="B143" s="9"/>
      <c r="C143" s="9"/>
      <c r="D143" s="9"/>
      <c r="E143" s="9"/>
      <c r="F143" s="9"/>
      <c r="G143" s="9"/>
      <c r="H143" s="9"/>
      <c r="I143" s="9"/>
      <c r="J143" s="9"/>
      <c r="K143" s="9"/>
      <c r="L143" s="9"/>
      <c r="M143" s="9"/>
      <c r="N143" s="9"/>
      <c r="O143" s="9"/>
      <c r="P143" s="9"/>
    </row>
    <row r="144" spans="1:16" x14ac:dyDescent="0.25">
      <c r="A144" s="110" t="s">
        <v>55</v>
      </c>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9"/>
      <c r="B146" s="9"/>
      <c r="C146" s="9"/>
      <c r="D146" s="9"/>
      <c r="E146" s="9"/>
      <c r="F146" s="9"/>
      <c r="G146" s="9"/>
      <c r="H146" s="9"/>
      <c r="I146" s="9"/>
      <c r="J146" s="9"/>
      <c r="K146" s="9"/>
      <c r="L146" s="9"/>
      <c r="M146" s="9"/>
      <c r="N146" s="9"/>
      <c r="O146" s="9"/>
      <c r="P146" s="9"/>
    </row>
    <row r="147" spans="1:16" x14ac:dyDescent="0.25">
      <c r="A147" s="113" t="s">
        <v>33</v>
      </c>
      <c r="B147" s="113" t="s">
        <v>56</v>
      </c>
      <c r="C147" s="112" t="s">
        <v>49</v>
      </c>
      <c r="D147" s="112" t="s">
        <v>16</v>
      </c>
      <c r="E147" s="9"/>
      <c r="F147" s="9"/>
      <c r="G147" s="9"/>
      <c r="H147" s="9"/>
      <c r="I147" s="9"/>
      <c r="J147" s="9"/>
      <c r="K147" s="9"/>
      <c r="L147" s="9"/>
      <c r="M147" s="9"/>
      <c r="N147" s="9"/>
      <c r="O147" s="9"/>
      <c r="P147" s="9"/>
    </row>
    <row r="148" spans="1:16" ht="151.5" customHeight="1" x14ac:dyDescent="0.25">
      <c r="A148" s="93" t="s">
        <v>57</v>
      </c>
      <c r="B148" s="94">
        <v>40</v>
      </c>
      <c r="C148" s="193">
        <v>40</v>
      </c>
      <c r="D148" s="446">
        <f>+C148+C149</f>
        <v>75</v>
      </c>
      <c r="E148" s="9"/>
      <c r="F148" s="9"/>
      <c r="G148" s="9"/>
      <c r="H148" s="9"/>
      <c r="I148" s="9"/>
      <c r="J148" s="9"/>
      <c r="K148" s="9"/>
      <c r="L148" s="9"/>
      <c r="M148" s="9"/>
      <c r="N148" s="9"/>
      <c r="O148" s="9"/>
      <c r="P148" s="9"/>
    </row>
    <row r="149" spans="1:16" ht="111.75" customHeight="1" x14ac:dyDescent="0.25">
      <c r="A149" s="93" t="s">
        <v>58</v>
      </c>
      <c r="B149" s="94">
        <v>60</v>
      </c>
      <c r="C149" s="193">
        <v>35</v>
      </c>
      <c r="D149" s="447"/>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row r="186" spans="1:16" x14ac:dyDescent="0.25">
      <c r="A186" s="9"/>
      <c r="B186" s="9"/>
      <c r="C186" s="9"/>
      <c r="D186" s="9"/>
      <c r="E186" s="9"/>
      <c r="F186" s="9"/>
      <c r="G186" s="9"/>
      <c r="H186" s="9"/>
      <c r="I186" s="9"/>
      <c r="J186" s="9"/>
      <c r="K186" s="9"/>
      <c r="L186" s="9"/>
      <c r="M186" s="9"/>
      <c r="N186" s="9"/>
      <c r="O186" s="9"/>
      <c r="P186" s="9"/>
    </row>
  </sheetData>
  <mergeCells count="48">
    <mergeCell ref="A138:A140"/>
    <mergeCell ref="E138:E140"/>
    <mergeCell ref="D148:D149"/>
    <mergeCell ref="A128:M128"/>
    <mergeCell ref="I130:K130"/>
    <mergeCell ref="O130:P130"/>
    <mergeCell ref="O131:P131"/>
    <mergeCell ref="O132:P132"/>
    <mergeCell ref="O133:P133"/>
    <mergeCell ref="A95:M95"/>
    <mergeCell ref="C98:D98"/>
    <mergeCell ref="C99:D99"/>
    <mergeCell ref="A102:O102"/>
    <mergeCell ref="A105:M105"/>
    <mergeCell ref="D123:D125"/>
    <mergeCell ref="O91:P91"/>
    <mergeCell ref="N71:O71"/>
    <mergeCell ref="N72:O72"/>
    <mergeCell ref="N73:O73"/>
    <mergeCell ref="N74:O74"/>
    <mergeCell ref="O86:P86"/>
    <mergeCell ref="O87:P87"/>
    <mergeCell ref="O88:P88"/>
    <mergeCell ref="O89:P89"/>
    <mergeCell ref="O90:P90"/>
    <mergeCell ref="A80:M80"/>
    <mergeCell ref="I85:K85"/>
    <mergeCell ref="O85:P85"/>
    <mergeCell ref="B62:M62"/>
    <mergeCell ref="A64:M64"/>
    <mergeCell ref="N67:O67"/>
    <mergeCell ref="N68:O68"/>
    <mergeCell ref="N69:O69"/>
    <mergeCell ref="N70:O70"/>
    <mergeCell ref="A58:A59"/>
    <mergeCell ref="B58:B59"/>
    <mergeCell ref="C58:D58"/>
    <mergeCell ref="A1:O1"/>
    <mergeCell ref="A3:O3"/>
    <mergeCell ref="B5:M5"/>
    <mergeCell ref="B6:M6"/>
    <mergeCell ref="B7:M7"/>
    <mergeCell ref="B8:M8"/>
    <mergeCell ref="B9:D9"/>
    <mergeCell ref="A13:B20"/>
    <mergeCell ref="A21:B21"/>
    <mergeCell ref="D39:D40"/>
    <mergeCell ref="L44:M44"/>
  </mergeCell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186"/>
  <sheetViews>
    <sheetView topLeftCell="A145" workbookViewId="0">
      <selection activeCell="B71" sqref="B71"/>
    </sheetView>
  </sheetViews>
  <sheetFormatPr baseColWidth="10" defaultRowHeight="15" x14ac:dyDescent="0.25"/>
  <cols>
    <col min="1" max="1" width="56.140625" style="92" customWidth="1"/>
    <col min="2" max="2" width="22.7109375" style="92" customWidth="1"/>
    <col min="3" max="3" width="32.5703125" style="92" customWidth="1"/>
    <col min="4" max="4" width="26.85546875" style="92" customWidth="1"/>
    <col min="5" max="5" width="15.42578125" style="92" customWidth="1"/>
    <col min="6" max="6" width="14" style="92" customWidth="1"/>
    <col min="7" max="8" width="13.28515625" style="92" customWidth="1"/>
    <col min="9" max="9" width="14.42578125" style="92" customWidth="1"/>
    <col min="10"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1496</v>
      </c>
      <c r="C5" s="439"/>
      <c r="D5" s="439"/>
      <c r="E5" s="439"/>
      <c r="F5" s="439"/>
      <c r="G5" s="439"/>
      <c r="H5" s="439"/>
      <c r="I5" s="439"/>
      <c r="J5" s="439"/>
      <c r="K5" s="439"/>
      <c r="L5" s="439"/>
      <c r="M5" s="440"/>
      <c r="N5" s="9"/>
      <c r="O5" s="9"/>
      <c r="P5" s="9"/>
    </row>
    <row r="6" spans="1:16" ht="16.5" thickBot="1" x14ac:dyDescent="0.3">
      <c r="A6" s="12" t="s">
        <v>5</v>
      </c>
      <c r="B6" s="439" t="s">
        <v>1497</v>
      </c>
      <c r="C6" s="439"/>
      <c r="D6" s="439"/>
      <c r="E6" s="439"/>
      <c r="F6" s="439"/>
      <c r="G6" s="439"/>
      <c r="H6" s="439"/>
      <c r="I6" s="439"/>
      <c r="J6" s="439"/>
      <c r="K6" s="439"/>
      <c r="L6" s="439"/>
      <c r="M6" s="440"/>
      <c r="N6" s="9"/>
      <c r="O6" s="9"/>
      <c r="P6" s="9"/>
    </row>
    <row r="7" spans="1:16" ht="16.5" thickBot="1" x14ac:dyDescent="0.3">
      <c r="A7" s="12" t="s">
        <v>6</v>
      </c>
      <c r="B7" s="439" t="s">
        <v>1498</v>
      </c>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t="s">
        <v>1499</v>
      </c>
      <c r="C9" s="441"/>
      <c r="D9" s="442"/>
      <c r="E9" s="34"/>
      <c r="F9" s="34"/>
      <c r="G9" s="34"/>
      <c r="H9" s="34"/>
      <c r="I9" s="34"/>
      <c r="J9" s="34"/>
      <c r="K9" s="34"/>
      <c r="L9" s="34"/>
      <c r="M9" s="35"/>
      <c r="N9" s="9"/>
      <c r="O9" s="9"/>
      <c r="P9" s="9"/>
    </row>
    <row r="10" spans="1:16" ht="16.5" thickBot="1" x14ac:dyDescent="0.3">
      <c r="A10" s="14" t="s">
        <v>9</v>
      </c>
      <c r="B10" s="15">
        <v>41980</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v>
      </c>
      <c r="D14" s="36">
        <v>1207026418</v>
      </c>
      <c r="E14" s="241">
        <v>578</v>
      </c>
      <c r="F14" s="81"/>
      <c r="G14" s="9"/>
      <c r="H14" s="39"/>
      <c r="I14" s="39"/>
      <c r="J14" s="39"/>
      <c r="K14" s="39"/>
      <c r="L14" s="39"/>
      <c r="M14" s="96"/>
      <c r="N14" s="9"/>
      <c r="O14" s="9"/>
      <c r="P14" s="9"/>
    </row>
    <row r="15" spans="1:16" x14ac:dyDescent="0.25">
      <c r="A15" s="443"/>
      <c r="B15" s="443"/>
      <c r="C15" s="198">
        <v>2</v>
      </c>
      <c r="D15" s="36">
        <v>1252968600</v>
      </c>
      <c r="E15" s="241">
        <v>600</v>
      </c>
      <c r="F15" s="81"/>
      <c r="G15" s="9"/>
      <c r="H15" s="39"/>
      <c r="I15" s="39"/>
      <c r="J15" s="39"/>
      <c r="K15" s="39"/>
      <c r="L15" s="39"/>
      <c r="M15" s="96"/>
      <c r="N15" s="9"/>
      <c r="O15" s="9"/>
      <c r="P15" s="9"/>
    </row>
    <row r="16" spans="1:16" x14ac:dyDescent="0.25">
      <c r="A16" s="443"/>
      <c r="B16" s="443"/>
      <c r="C16" s="198">
        <v>3</v>
      </c>
      <c r="D16" s="36">
        <v>1127671740</v>
      </c>
      <c r="E16" s="241">
        <v>540</v>
      </c>
      <c r="F16" s="81"/>
      <c r="G16" s="9"/>
      <c r="H16" s="39"/>
      <c r="I16" s="39"/>
      <c r="J16" s="39"/>
      <c r="K16" s="39"/>
      <c r="L16" s="39"/>
      <c r="M16" s="96"/>
      <c r="N16" s="9"/>
      <c r="O16" s="9"/>
      <c r="P16" s="9"/>
    </row>
    <row r="17" spans="1:16" x14ac:dyDescent="0.25">
      <c r="A17" s="443"/>
      <c r="B17" s="443"/>
      <c r="C17" s="198">
        <v>5</v>
      </c>
      <c r="D17" s="36">
        <v>1101898890</v>
      </c>
      <c r="E17" s="241">
        <v>405</v>
      </c>
      <c r="F17" s="81"/>
      <c r="G17" s="22"/>
      <c r="H17" s="39"/>
      <c r="I17" s="39"/>
      <c r="J17" s="39"/>
      <c r="K17" s="39"/>
      <c r="L17" s="39"/>
      <c r="M17" s="20"/>
      <c r="N17" s="9"/>
      <c r="O17" s="9"/>
      <c r="P17" s="9"/>
    </row>
    <row r="18" spans="1:16" x14ac:dyDescent="0.25">
      <c r="A18" s="443"/>
      <c r="B18" s="443"/>
      <c r="C18" s="198">
        <v>13</v>
      </c>
      <c r="D18" s="36">
        <v>544147600</v>
      </c>
      <c r="E18" s="241">
        <v>200</v>
      </c>
      <c r="F18" s="81"/>
      <c r="G18" s="22"/>
      <c r="H18" s="41"/>
      <c r="I18" s="41"/>
      <c r="J18" s="41"/>
      <c r="K18" s="41"/>
      <c r="L18" s="41"/>
      <c r="M18" s="20"/>
      <c r="N18" s="9"/>
      <c r="O18" s="9"/>
      <c r="P18" s="9"/>
    </row>
    <row r="19" spans="1:16" x14ac:dyDescent="0.25">
      <c r="A19" s="443"/>
      <c r="B19" s="443"/>
      <c r="C19" s="198">
        <v>25</v>
      </c>
      <c r="D19" s="36">
        <v>877078020</v>
      </c>
      <c r="E19" s="241">
        <v>420</v>
      </c>
      <c r="F19" s="81"/>
      <c r="G19" s="22"/>
      <c r="H19" s="95"/>
      <c r="I19" s="95"/>
      <c r="J19" s="95"/>
      <c r="K19" s="95"/>
      <c r="L19" s="95"/>
      <c r="M19" s="20"/>
      <c r="N19" s="9"/>
      <c r="O19" s="9"/>
      <c r="P19" s="9"/>
    </row>
    <row r="20" spans="1:16" x14ac:dyDescent="0.25">
      <c r="A20" s="443"/>
      <c r="B20" s="443"/>
      <c r="C20" s="198">
        <v>27</v>
      </c>
      <c r="D20" s="36">
        <v>1193572430</v>
      </c>
      <c r="E20" s="241">
        <v>409</v>
      </c>
      <c r="F20" s="81"/>
      <c r="G20" s="22"/>
      <c r="H20" s="95"/>
      <c r="I20" s="95"/>
      <c r="J20" s="95"/>
      <c r="K20" s="95"/>
      <c r="L20" s="95"/>
      <c r="M20" s="20"/>
      <c r="N20" s="9"/>
      <c r="O20" s="9"/>
      <c r="P20" s="9"/>
    </row>
    <row r="21" spans="1:16" x14ac:dyDescent="0.25">
      <c r="A21" s="444" t="s">
        <v>14</v>
      </c>
      <c r="B21" s="445"/>
      <c r="C21" s="198"/>
      <c r="D21" s="64">
        <f>SUM(D14:D20)</f>
        <v>7304363698</v>
      </c>
      <c r="E21" s="241">
        <f>SUM(E14:E20)</f>
        <v>3152</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2521.6</v>
      </c>
      <c r="C23" s="42"/>
      <c r="D23" s="45">
        <f>D21</f>
        <v>7304363698</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t="s">
        <v>110</v>
      </c>
      <c r="H29" s="95"/>
      <c r="I29" s="95"/>
      <c r="J29" s="95"/>
      <c r="K29" s="95"/>
      <c r="L29" s="95"/>
      <c r="M29" s="96"/>
      <c r="N29" s="9"/>
      <c r="O29" s="9"/>
      <c r="P29" s="9"/>
    </row>
    <row r="30" spans="1:16" x14ac:dyDescent="0.25">
      <c r="A30" s="109" t="s">
        <v>98</v>
      </c>
      <c r="B30" s="193" t="s">
        <v>110</v>
      </c>
      <c r="C30" s="193"/>
      <c r="H30" s="95"/>
      <c r="I30" s="95"/>
      <c r="J30" s="95"/>
      <c r="K30" s="95"/>
      <c r="L30" s="95"/>
      <c r="M30" s="96"/>
      <c r="N30" s="9"/>
      <c r="O30" s="9"/>
      <c r="P30" s="9"/>
    </row>
    <row r="31" spans="1:16" x14ac:dyDescent="0.25">
      <c r="A31" s="109" t="s">
        <v>99</v>
      </c>
      <c r="B31" s="193" t="s">
        <v>110</v>
      </c>
      <c r="C31" s="193"/>
      <c r="H31" s="95"/>
      <c r="I31" s="95"/>
      <c r="J31" s="95"/>
      <c r="K31" s="95"/>
      <c r="L31" s="95"/>
      <c r="M31" s="96"/>
      <c r="N31" s="9"/>
      <c r="O31" s="9"/>
      <c r="P31" s="9"/>
    </row>
    <row r="32" spans="1:16" x14ac:dyDescent="0.25">
      <c r="A32" s="109" t="s">
        <v>100</v>
      </c>
      <c r="B32" s="242" t="s">
        <v>110</v>
      </c>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100</v>
      </c>
      <c r="H39" s="95"/>
      <c r="I39" s="95"/>
      <c r="J39" s="95"/>
      <c r="K39" s="95"/>
      <c r="L39" s="95"/>
      <c r="M39" s="96"/>
      <c r="N39" s="9"/>
      <c r="O39" s="9"/>
      <c r="P39" s="9"/>
    </row>
    <row r="40" spans="1:16" ht="122.25" customHeight="1" x14ac:dyDescent="0.25">
      <c r="A40" s="93" t="s">
        <v>103</v>
      </c>
      <c r="B40" s="94">
        <v>60</v>
      </c>
      <c r="C40" s="193">
        <v>60</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f>24/30</f>
        <v>0.8</v>
      </c>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39" customHeight="1" x14ac:dyDescent="0.25">
      <c r="A48" s="50" t="s">
        <v>1496</v>
      </c>
      <c r="B48" s="50" t="s">
        <v>1497</v>
      </c>
      <c r="C48" s="102" t="s">
        <v>189</v>
      </c>
      <c r="D48" s="97" t="s">
        <v>1588</v>
      </c>
      <c r="E48" s="98" t="s">
        <v>95</v>
      </c>
      <c r="F48" s="98"/>
      <c r="G48" s="105">
        <v>39833</v>
      </c>
      <c r="H48" s="105">
        <v>40178</v>
      </c>
      <c r="I48" s="99" t="s">
        <v>96</v>
      </c>
      <c r="J48" s="155">
        <v>3.33</v>
      </c>
      <c r="K48" s="155">
        <v>7.36</v>
      </c>
      <c r="L48" s="124">
        <v>78</v>
      </c>
      <c r="M48" s="90"/>
      <c r="N48" s="27"/>
      <c r="O48" s="27"/>
      <c r="P48" s="116"/>
    </row>
    <row r="49" spans="1:16" ht="91.5" customHeight="1" x14ac:dyDescent="0.25">
      <c r="A49" s="50" t="s">
        <v>1496</v>
      </c>
      <c r="B49" s="50"/>
      <c r="C49" s="102" t="s">
        <v>189</v>
      </c>
      <c r="D49" s="155" t="s">
        <v>1589</v>
      </c>
      <c r="E49" s="98" t="s">
        <v>95</v>
      </c>
      <c r="F49" s="98"/>
      <c r="G49" s="105">
        <v>40192</v>
      </c>
      <c r="H49" s="105">
        <v>40543</v>
      </c>
      <c r="I49" s="99" t="s">
        <v>96</v>
      </c>
      <c r="J49" s="155">
        <v>11.53</v>
      </c>
      <c r="K49" s="155"/>
      <c r="L49" s="124">
        <v>338</v>
      </c>
      <c r="M49" s="90"/>
      <c r="N49" s="27"/>
      <c r="O49" s="27"/>
      <c r="P49" s="116"/>
    </row>
    <row r="50" spans="1:16" ht="40.5" customHeight="1" x14ac:dyDescent="0.25">
      <c r="A50" s="50" t="s">
        <v>1496</v>
      </c>
      <c r="B50" s="293" t="s">
        <v>1515</v>
      </c>
      <c r="C50" s="102" t="s">
        <v>260</v>
      </c>
      <c r="D50" s="97" t="s">
        <v>1590</v>
      </c>
      <c r="E50" s="98" t="s">
        <v>95</v>
      </c>
      <c r="F50" s="98"/>
      <c r="G50" s="105">
        <v>40814</v>
      </c>
      <c r="H50" s="105">
        <v>40961</v>
      </c>
      <c r="I50" s="99" t="s">
        <v>96</v>
      </c>
      <c r="J50" s="155">
        <v>4.8</v>
      </c>
      <c r="K50" s="155"/>
      <c r="L50" s="124">
        <v>123</v>
      </c>
      <c r="M50" s="90"/>
      <c r="N50" s="27">
        <v>49497876</v>
      </c>
      <c r="O50" s="27"/>
      <c r="P50" s="116"/>
    </row>
    <row r="51" spans="1:16" x14ac:dyDescent="0.25">
      <c r="A51" s="50"/>
      <c r="B51" s="50"/>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19.66</v>
      </c>
      <c r="K56" s="104">
        <f t="shared" si="0"/>
        <v>7.36</v>
      </c>
      <c r="L56" s="114">
        <f t="shared" si="0"/>
        <v>539</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19.66</v>
      </c>
      <c r="C60" s="200"/>
      <c r="D60" s="200" t="s">
        <v>165</v>
      </c>
      <c r="E60" s="32"/>
      <c r="F60" s="32"/>
      <c r="G60" s="32">
        <v>44</v>
      </c>
      <c r="H60" s="32"/>
      <c r="I60" s="32"/>
      <c r="J60" s="32"/>
      <c r="K60" s="32">
        <f>600*0.8</f>
        <v>480</v>
      </c>
      <c r="L60" s="32"/>
      <c r="M60" s="30"/>
      <c r="N60" s="30"/>
      <c r="O60" s="30"/>
      <c r="P60" s="30"/>
    </row>
    <row r="61" spans="1:16" x14ac:dyDescent="0.25">
      <c r="A61" s="59" t="s">
        <v>25</v>
      </c>
      <c r="B61" s="60">
        <f>+L56</f>
        <v>539</v>
      </c>
      <c r="C61" s="200" t="s">
        <v>165</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customHeight="1" x14ac:dyDescent="0.25">
      <c r="A68" s="236" t="s">
        <v>1591</v>
      </c>
      <c r="B68" s="236" t="s">
        <v>992</v>
      </c>
      <c r="C68" s="288" t="s">
        <v>1592</v>
      </c>
      <c r="D68" s="4">
        <v>150</v>
      </c>
      <c r="E68" s="201"/>
      <c r="F68" s="4"/>
      <c r="G68" s="4" t="s">
        <v>95</v>
      </c>
      <c r="H68" s="4"/>
      <c r="I68" s="4" t="s">
        <v>95</v>
      </c>
      <c r="J68" s="193" t="s">
        <v>95</v>
      </c>
      <c r="K68" s="193" t="s">
        <v>95</v>
      </c>
      <c r="L68" s="193" t="s">
        <v>95</v>
      </c>
      <c r="M68" s="193"/>
      <c r="N68" s="457"/>
      <c r="O68" s="458"/>
      <c r="P68" s="193" t="s">
        <v>95</v>
      </c>
    </row>
    <row r="69" spans="1:16" ht="36.75" customHeight="1" x14ac:dyDescent="0.25">
      <c r="A69" s="236" t="s">
        <v>1593</v>
      </c>
      <c r="B69" s="236" t="s">
        <v>992</v>
      </c>
      <c r="C69" s="86" t="s">
        <v>1594</v>
      </c>
      <c r="D69" s="4">
        <v>90</v>
      </c>
      <c r="E69" s="4"/>
      <c r="F69" s="193" t="s">
        <v>95</v>
      </c>
      <c r="G69" s="4"/>
      <c r="H69" s="193"/>
      <c r="I69" s="193" t="s">
        <v>95</v>
      </c>
      <c r="J69" s="193" t="s">
        <v>95</v>
      </c>
      <c r="K69" s="193" t="s">
        <v>95</v>
      </c>
      <c r="L69" s="193" t="s">
        <v>95</v>
      </c>
      <c r="M69" s="193"/>
      <c r="N69" s="457"/>
      <c r="O69" s="458"/>
      <c r="P69" s="193" t="s">
        <v>95</v>
      </c>
    </row>
    <row r="70" spans="1:16" ht="36" customHeight="1" x14ac:dyDescent="0.25">
      <c r="A70" s="3" t="s">
        <v>1595</v>
      </c>
      <c r="B70" s="236" t="s">
        <v>992</v>
      </c>
      <c r="C70" s="86" t="s">
        <v>1596</v>
      </c>
      <c r="D70" s="4">
        <v>300</v>
      </c>
      <c r="E70" s="4"/>
      <c r="F70" s="193" t="s">
        <v>95</v>
      </c>
      <c r="G70" s="4"/>
      <c r="H70" s="85"/>
      <c r="I70" s="193" t="s">
        <v>95</v>
      </c>
      <c r="J70" s="193" t="s">
        <v>95</v>
      </c>
      <c r="K70" s="193" t="s">
        <v>95</v>
      </c>
      <c r="L70" s="193" t="s">
        <v>95</v>
      </c>
      <c r="M70" s="193"/>
      <c r="N70" s="457"/>
      <c r="O70" s="458"/>
      <c r="P70" s="193" t="s">
        <v>95</v>
      </c>
    </row>
    <row r="71" spans="1:16" ht="37.5" customHeight="1" x14ac:dyDescent="0.25">
      <c r="A71" s="3"/>
      <c r="B71" s="191"/>
      <c r="C71" s="86"/>
      <c r="D71" s="4"/>
      <c r="E71" s="4"/>
      <c r="F71" s="193"/>
      <c r="G71" s="4"/>
      <c r="H71" s="85"/>
      <c r="I71" s="193"/>
      <c r="J71" s="193"/>
      <c r="K71" s="193"/>
      <c r="L71" s="193"/>
      <c r="M71" s="109"/>
      <c r="N71" s="457"/>
      <c r="O71" s="458"/>
      <c r="P71" s="193"/>
    </row>
    <row r="72" spans="1:16" x14ac:dyDescent="0.25">
      <c r="A72" s="3"/>
      <c r="B72" s="3"/>
      <c r="C72" s="5"/>
      <c r="D72" s="5"/>
      <c r="E72" s="4"/>
      <c r="F72" s="4"/>
      <c r="G72" s="4"/>
      <c r="H72" s="85"/>
      <c r="I72" s="85"/>
      <c r="J72" s="109"/>
      <c r="K72" s="109"/>
      <c r="L72" s="109"/>
      <c r="M72" s="109"/>
      <c r="N72" s="457"/>
      <c r="O72" s="458"/>
      <c r="P72" s="193"/>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207.75" customHeight="1" x14ac:dyDescent="0.25">
      <c r="A86" s="69" t="s">
        <v>160</v>
      </c>
      <c r="B86" s="69" t="s">
        <v>603</v>
      </c>
      <c r="C86" s="69" t="s">
        <v>1597</v>
      </c>
      <c r="D86" s="69">
        <v>1129543016</v>
      </c>
      <c r="E86" s="69" t="s">
        <v>1598</v>
      </c>
      <c r="F86" s="69" t="s">
        <v>359</v>
      </c>
      <c r="G86" s="138">
        <v>41201</v>
      </c>
      <c r="H86" s="5"/>
      <c r="I86" s="69" t="s">
        <v>1599</v>
      </c>
      <c r="J86" s="164" t="s">
        <v>1600</v>
      </c>
      <c r="K86" s="69" t="s">
        <v>1601</v>
      </c>
      <c r="L86" s="109" t="s">
        <v>95</v>
      </c>
      <c r="M86" s="109" t="s">
        <v>95</v>
      </c>
      <c r="N86" s="109" t="s">
        <v>95</v>
      </c>
      <c r="O86" s="463"/>
      <c r="P86" s="463"/>
    </row>
    <row r="87" spans="1:16" ht="128.25" customHeight="1" x14ac:dyDescent="0.25">
      <c r="A87" s="69" t="s">
        <v>160</v>
      </c>
      <c r="B87" s="69" t="s">
        <v>603</v>
      </c>
      <c r="C87" s="69" t="s">
        <v>1602</v>
      </c>
      <c r="D87" s="69">
        <v>22552748</v>
      </c>
      <c r="E87" s="69" t="s">
        <v>1025</v>
      </c>
      <c r="F87" s="69" t="s">
        <v>1084</v>
      </c>
      <c r="G87" s="138">
        <v>38261</v>
      </c>
      <c r="H87" s="5"/>
      <c r="I87" s="69" t="s">
        <v>1497</v>
      </c>
      <c r="J87" s="294" t="s">
        <v>1603</v>
      </c>
      <c r="K87" s="164" t="s">
        <v>491</v>
      </c>
      <c r="L87" s="58" t="s">
        <v>95</v>
      </c>
      <c r="M87" s="58" t="s">
        <v>95</v>
      </c>
      <c r="N87" s="58" t="s">
        <v>95</v>
      </c>
      <c r="O87" s="457"/>
      <c r="P87" s="458"/>
    </row>
    <row r="88" spans="1:16" ht="60" x14ac:dyDescent="0.25">
      <c r="A88" s="109" t="s">
        <v>220</v>
      </c>
      <c r="B88" s="109" t="s">
        <v>603</v>
      </c>
      <c r="C88" s="109" t="s">
        <v>1604</v>
      </c>
      <c r="D88" s="109">
        <v>22511690</v>
      </c>
      <c r="E88" s="69" t="s">
        <v>192</v>
      </c>
      <c r="F88" s="69" t="s">
        <v>117</v>
      </c>
      <c r="G88" s="137">
        <v>38555</v>
      </c>
      <c r="H88" s="69"/>
      <c r="I88" s="69" t="s">
        <v>1515</v>
      </c>
      <c r="J88" s="69" t="s">
        <v>1605</v>
      </c>
      <c r="K88" s="69" t="s">
        <v>192</v>
      </c>
      <c r="L88" s="109" t="s">
        <v>95</v>
      </c>
      <c r="M88" s="109" t="s">
        <v>95</v>
      </c>
      <c r="N88" s="109" t="s">
        <v>95</v>
      </c>
      <c r="O88" s="457"/>
      <c r="P88" s="458"/>
    </row>
    <row r="89" spans="1:16" ht="45" x14ac:dyDescent="0.25">
      <c r="A89" s="109" t="s">
        <v>220</v>
      </c>
      <c r="B89" s="109" t="s">
        <v>603</v>
      </c>
      <c r="C89" s="109" t="s">
        <v>1606</v>
      </c>
      <c r="D89" s="109">
        <v>1140838931</v>
      </c>
      <c r="E89" s="109" t="s">
        <v>192</v>
      </c>
      <c r="F89" s="69" t="s">
        <v>359</v>
      </c>
      <c r="G89" s="137">
        <v>41479</v>
      </c>
      <c r="H89" s="69"/>
      <c r="I89" s="69" t="s">
        <v>1515</v>
      </c>
      <c r="J89" s="69" t="s">
        <v>1607</v>
      </c>
      <c r="K89" s="69" t="s">
        <v>192</v>
      </c>
      <c r="L89" s="109" t="s">
        <v>95</v>
      </c>
      <c r="M89" s="109" t="s">
        <v>95</v>
      </c>
      <c r="N89" s="109" t="s">
        <v>95</v>
      </c>
      <c r="O89" s="457"/>
      <c r="P89" s="458"/>
    </row>
    <row r="90" spans="1:16" ht="45" x14ac:dyDescent="0.25">
      <c r="A90" s="109" t="s">
        <v>220</v>
      </c>
      <c r="B90" s="109" t="s">
        <v>603</v>
      </c>
      <c r="C90" s="69" t="s">
        <v>1608</v>
      </c>
      <c r="D90" s="109">
        <v>22509648</v>
      </c>
      <c r="E90" s="69" t="s">
        <v>323</v>
      </c>
      <c r="F90" s="69" t="s">
        <v>117</v>
      </c>
      <c r="G90" s="137">
        <v>35342</v>
      </c>
      <c r="H90" s="109"/>
      <c r="I90" s="69" t="s">
        <v>1519</v>
      </c>
      <c r="J90" s="69" t="s">
        <v>1607</v>
      </c>
      <c r="K90" s="69" t="s">
        <v>323</v>
      </c>
      <c r="L90" s="109" t="s">
        <v>95</v>
      </c>
      <c r="M90" s="109" t="s">
        <v>95</v>
      </c>
      <c r="N90" s="109" t="s">
        <v>95</v>
      </c>
      <c r="O90" s="457"/>
      <c r="P90" s="458"/>
    </row>
    <row r="91" spans="1:16" ht="99" customHeight="1" x14ac:dyDescent="0.25">
      <c r="A91" s="109" t="s">
        <v>220</v>
      </c>
      <c r="B91" s="109" t="s">
        <v>603</v>
      </c>
      <c r="C91" s="69" t="s">
        <v>1609</v>
      </c>
      <c r="D91" s="109">
        <v>57294453</v>
      </c>
      <c r="E91" s="69" t="s">
        <v>192</v>
      </c>
      <c r="F91" s="69" t="s">
        <v>117</v>
      </c>
      <c r="G91" s="137">
        <v>40151</v>
      </c>
      <c r="H91" s="69" t="s">
        <v>1610</v>
      </c>
      <c r="I91" s="69" t="s">
        <v>1497</v>
      </c>
      <c r="J91" s="69" t="s">
        <v>1611</v>
      </c>
      <c r="K91" s="69" t="s">
        <v>192</v>
      </c>
      <c r="L91" s="109" t="s">
        <v>95</v>
      </c>
      <c r="M91" s="109" t="s">
        <v>95</v>
      </c>
      <c r="N91" s="109" t="s">
        <v>95</v>
      </c>
      <c r="O91" s="457"/>
      <c r="P91" s="458"/>
    </row>
    <row r="92" spans="1:16" x14ac:dyDescent="0.25">
      <c r="A92" s="9"/>
      <c r="B92" s="9"/>
      <c r="C92" s="9"/>
      <c r="D92" s="9"/>
      <c r="E92" s="9"/>
      <c r="F92" s="9"/>
      <c r="G92" s="9"/>
      <c r="H92" s="9"/>
      <c r="I92" s="9"/>
      <c r="J92" s="9"/>
      <c r="K92" s="9"/>
      <c r="L92" s="9"/>
      <c r="M92" s="9"/>
      <c r="N92" s="9"/>
      <c r="O92" s="9"/>
      <c r="P92" s="9"/>
    </row>
    <row r="93" spans="1:16" x14ac:dyDescent="0.25">
      <c r="A93" s="9"/>
      <c r="B93" s="9"/>
      <c r="C93" s="9"/>
      <c r="D93" s="9"/>
      <c r="E93" s="9"/>
      <c r="F93" s="9"/>
      <c r="G93" s="9"/>
      <c r="H93" s="9"/>
      <c r="I93" s="9"/>
      <c r="J93" s="9"/>
      <c r="K93" s="9"/>
      <c r="L93" s="9"/>
      <c r="M93" s="9"/>
      <c r="N93" s="9"/>
      <c r="O93" s="9"/>
      <c r="P93" s="9"/>
    </row>
    <row r="94" spans="1:16" ht="51" customHeight="1" thickBot="1" x14ac:dyDescent="0.3">
      <c r="A94" s="9"/>
      <c r="B94" s="9"/>
      <c r="C94" s="9"/>
      <c r="D94" s="9"/>
      <c r="E94" s="9"/>
      <c r="F94" s="9"/>
      <c r="G94" s="9"/>
      <c r="H94" s="9"/>
      <c r="I94" s="9"/>
      <c r="J94" s="9"/>
      <c r="K94" s="9"/>
      <c r="L94" s="9"/>
      <c r="M94" s="9"/>
      <c r="N94" s="9"/>
      <c r="O94" s="9"/>
      <c r="P94" s="9"/>
    </row>
    <row r="95" spans="1:16" ht="27" thickBot="1" x14ac:dyDescent="0.3">
      <c r="A95" s="449" t="s">
        <v>44</v>
      </c>
      <c r="B95" s="450"/>
      <c r="C95" s="450"/>
      <c r="D95" s="450"/>
      <c r="E95" s="450"/>
      <c r="F95" s="450"/>
      <c r="G95" s="450"/>
      <c r="H95" s="450"/>
      <c r="I95" s="450"/>
      <c r="J95" s="450"/>
      <c r="K95" s="450"/>
      <c r="L95" s="450"/>
      <c r="M95" s="451"/>
      <c r="N95" s="9"/>
      <c r="O95" s="9"/>
      <c r="P95" s="9"/>
    </row>
    <row r="96" spans="1:16" x14ac:dyDescent="0.25">
      <c r="A96" s="9"/>
      <c r="B96" s="9"/>
      <c r="C96" s="9"/>
      <c r="D96" s="9"/>
      <c r="E96" s="9"/>
      <c r="F96" s="9"/>
      <c r="G96" s="9"/>
      <c r="H96" s="9"/>
      <c r="I96" s="9"/>
      <c r="J96" s="9"/>
      <c r="K96" s="9"/>
      <c r="L96" s="9"/>
      <c r="M96" s="9"/>
      <c r="N96" s="9"/>
      <c r="O96" s="9"/>
      <c r="P96" s="9"/>
    </row>
    <row r="97" spans="1:16" x14ac:dyDescent="0.25">
      <c r="A97" s="9"/>
      <c r="B97" s="9"/>
      <c r="C97" s="9"/>
      <c r="D97" s="9"/>
      <c r="E97" s="9"/>
      <c r="F97" s="9"/>
      <c r="G97" s="9"/>
      <c r="H97" s="9"/>
      <c r="I97" s="9"/>
      <c r="J97" s="9"/>
      <c r="K97" s="9"/>
      <c r="L97" s="9"/>
      <c r="M97" s="9"/>
      <c r="N97" s="9"/>
      <c r="O97" s="9"/>
      <c r="P97" s="9"/>
    </row>
    <row r="98" spans="1:16" ht="30" x14ac:dyDescent="0.25">
      <c r="A98" s="68" t="s">
        <v>33</v>
      </c>
      <c r="B98" s="68" t="s">
        <v>45</v>
      </c>
      <c r="C98" s="452" t="s">
        <v>3</v>
      </c>
      <c r="D98" s="454"/>
      <c r="E98" s="9"/>
      <c r="F98" s="9"/>
      <c r="G98" s="9"/>
      <c r="H98" s="9"/>
      <c r="I98" s="9"/>
      <c r="J98" s="9"/>
      <c r="K98" s="9"/>
      <c r="L98" s="9"/>
      <c r="M98" s="9"/>
      <c r="N98" s="9"/>
      <c r="O98" s="9"/>
      <c r="P98" s="9"/>
    </row>
    <row r="99" spans="1:16" ht="30" x14ac:dyDescent="0.25">
      <c r="A99" s="69" t="s">
        <v>85</v>
      </c>
      <c r="B99" s="109" t="s">
        <v>95</v>
      </c>
      <c r="C99" s="463"/>
      <c r="D99" s="463"/>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x14ac:dyDescent="0.25">
      <c r="A101" s="9"/>
      <c r="B101" s="9"/>
      <c r="C101" s="9"/>
      <c r="D101" s="9"/>
      <c r="E101" s="9"/>
      <c r="F101" s="9"/>
      <c r="G101" s="9"/>
      <c r="H101" s="9"/>
      <c r="I101" s="9"/>
      <c r="J101" s="9"/>
      <c r="K101" s="9"/>
      <c r="L101" s="9"/>
      <c r="M101" s="9"/>
      <c r="N101" s="9"/>
      <c r="O101" s="9"/>
      <c r="P101" s="9"/>
    </row>
    <row r="102" spans="1:16" ht="26.25" x14ac:dyDescent="0.25">
      <c r="A102" s="437" t="s">
        <v>62</v>
      </c>
      <c r="B102" s="438"/>
      <c r="C102" s="438"/>
      <c r="D102" s="438"/>
      <c r="E102" s="438"/>
      <c r="F102" s="438"/>
      <c r="G102" s="438"/>
      <c r="H102" s="438"/>
      <c r="I102" s="438"/>
      <c r="J102" s="438"/>
      <c r="K102" s="438"/>
      <c r="L102" s="438"/>
      <c r="M102" s="438"/>
      <c r="N102" s="438"/>
      <c r="O102" s="438"/>
      <c r="P102" s="9"/>
    </row>
    <row r="103" spans="1:16" x14ac:dyDescent="0.25">
      <c r="A103" s="9"/>
      <c r="B103" s="9"/>
      <c r="C103" s="9"/>
      <c r="D103" s="9"/>
      <c r="E103" s="9"/>
      <c r="F103" s="9"/>
      <c r="G103" s="9"/>
      <c r="H103" s="9"/>
      <c r="I103" s="9"/>
      <c r="J103" s="9"/>
      <c r="K103" s="9"/>
      <c r="L103" s="9"/>
      <c r="M103" s="9"/>
      <c r="N103" s="9"/>
      <c r="O103" s="9"/>
      <c r="P103" s="9"/>
    </row>
    <row r="104" spans="1:16" ht="15.75" thickBot="1" x14ac:dyDescent="0.3">
      <c r="A104" s="9"/>
      <c r="B104" s="9"/>
      <c r="C104" s="9"/>
      <c r="D104" s="9"/>
      <c r="E104" s="9"/>
      <c r="F104" s="9"/>
      <c r="G104" s="9"/>
      <c r="H104" s="9"/>
      <c r="I104" s="9"/>
      <c r="J104" s="9"/>
      <c r="K104" s="9"/>
      <c r="L104" s="9"/>
      <c r="M104" s="9"/>
      <c r="N104" s="9"/>
      <c r="O104" s="9"/>
      <c r="P104" s="9"/>
    </row>
    <row r="105" spans="1:16" ht="27" thickBot="1" x14ac:dyDescent="0.3">
      <c r="A105" s="449" t="s">
        <v>52</v>
      </c>
      <c r="B105" s="450"/>
      <c r="C105" s="450"/>
      <c r="D105" s="450"/>
      <c r="E105" s="450"/>
      <c r="F105" s="450"/>
      <c r="G105" s="450"/>
      <c r="H105" s="450"/>
      <c r="I105" s="450"/>
      <c r="J105" s="450"/>
      <c r="K105" s="450"/>
      <c r="L105" s="450"/>
      <c r="M105" s="451"/>
      <c r="N105" s="9"/>
      <c r="O105" s="9"/>
      <c r="P105" s="9"/>
    </row>
    <row r="106" spans="1:16" x14ac:dyDescent="0.25">
      <c r="A106" s="9"/>
      <c r="B106" s="9"/>
      <c r="C106" s="9"/>
      <c r="D106" s="9"/>
      <c r="E106" s="9"/>
      <c r="F106" s="9"/>
      <c r="G106" s="9"/>
      <c r="H106" s="9"/>
      <c r="I106" s="9"/>
      <c r="J106" s="9"/>
      <c r="K106" s="9"/>
      <c r="L106" s="9"/>
      <c r="M106" s="9"/>
      <c r="N106" s="9"/>
      <c r="O106" s="9"/>
      <c r="P106" s="9"/>
    </row>
    <row r="107" spans="1:16" ht="15.75" thickBot="1" x14ac:dyDescent="0.3">
      <c r="A107" s="9"/>
      <c r="B107" s="9"/>
      <c r="C107" s="9"/>
      <c r="D107" s="9"/>
      <c r="E107" s="9"/>
      <c r="F107" s="9"/>
      <c r="G107" s="9"/>
      <c r="H107" s="9"/>
      <c r="I107" s="9"/>
      <c r="J107" s="9"/>
      <c r="K107" s="9"/>
      <c r="L107" s="65"/>
      <c r="M107" s="65"/>
      <c r="N107" s="9"/>
      <c r="O107" s="9"/>
      <c r="P107" s="9"/>
    </row>
    <row r="108" spans="1:16" ht="90" x14ac:dyDescent="0.25">
      <c r="A108" s="106" t="s">
        <v>104</v>
      </c>
      <c r="B108" s="106" t="s">
        <v>105</v>
      </c>
      <c r="C108" s="106" t="s">
        <v>106</v>
      </c>
      <c r="D108" s="106" t="s">
        <v>43</v>
      </c>
      <c r="E108" s="106" t="s">
        <v>22</v>
      </c>
      <c r="F108" s="106" t="s">
        <v>65</v>
      </c>
      <c r="G108" s="106" t="s">
        <v>17</v>
      </c>
      <c r="H108" s="106" t="s">
        <v>10</v>
      </c>
      <c r="I108" s="106" t="s">
        <v>31</v>
      </c>
      <c r="J108" s="106" t="s">
        <v>59</v>
      </c>
      <c r="K108" s="106" t="s">
        <v>20</v>
      </c>
      <c r="L108" s="91" t="s">
        <v>26</v>
      </c>
      <c r="M108" s="106" t="s">
        <v>107</v>
      </c>
      <c r="N108" s="106" t="s">
        <v>36</v>
      </c>
      <c r="O108" s="107" t="s">
        <v>11</v>
      </c>
      <c r="P108" s="107" t="s">
        <v>19</v>
      </c>
    </row>
    <row r="109" spans="1:16" ht="30" x14ac:dyDescent="0.25">
      <c r="A109" s="50" t="s">
        <v>1496</v>
      </c>
      <c r="B109" s="103"/>
      <c r="C109" s="102" t="s">
        <v>189</v>
      </c>
      <c r="D109" s="97" t="s">
        <v>1612</v>
      </c>
      <c r="E109" s="98" t="s">
        <v>95</v>
      </c>
      <c r="F109" s="105"/>
      <c r="G109" s="105">
        <v>41261</v>
      </c>
      <c r="H109" s="105">
        <v>41851</v>
      </c>
      <c r="I109" s="99" t="s">
        <v>96</v>
      </c>
      <c r="J109" s="90">
        <v>19.399999999999999</v>
      </c>
      <c r="K109" s="155"/>
      <c r="L109" s="124">
        <v>1137</v>
      </c>
      <c r="M109" s="90"/>
      <c r="N109" s="27"/>
      <c r="O109" s="27"/>
      <c r="P109" s="116"/>
    </row>
    <row r="110" spans="1:16" s="292" customFormat="1" ht="30" x14ac:dyDescent="0.25">
      <c r="A110" s="295" t="s">
        <v>1496</v>
      </c>
      <c r="B110" s="298"/>
      <c r="C110" s="296" t="s">
        <v>189</v>
      </c>
      <c r="D110" s="297" t="s">
        <v>1613</v>
      </c>
      <c r="E110" s="298" t="s">
        <v>95</v>
      </c>
      <c r="F110" s="298"/>
      <c r="G110" s="252">
        <v>40192</v>
      </c>
      <c r="H110" s="252">
        <v>40543</v>
      </c>
      <c r="I110" s="299" t="s">
        <v>96</v>
      </c>
      <c r="J110" s="302">
        <v>11.53</v>
      </c>
      <c r="K110" s="300"/>
      <c r="L110" s="301">
        <v>169</v>
      </c>
      <c r="M110" s="302"/>
      <c r="N110" s="303"/>
      <c r="O110" s="303"/>
      <c r="P110" s="304"/>
    </row>
    <row r="111" spans="1:16" x14ac:dyDescent="0.25">
      <c r="A111" s="50"/>
      <c r="B111" s="98"/>
      <c r="C111" s="102"/>
      <c r="D111" s="97"/>
      <c r="E111" s="98"/>
      <c r="F111" s="98"/>
      <c r="G111" s="105"/>
      <c r="H111" s="105"/>
      <c r="I111" s="99"/>
      <c r="J111" s="90"/>
      <c r="K111" s="99"/>
      <c r="L111" s="124"/>
      <c r="M111" s="90"/>
      <c r="N111" s="27"/>
      <c r="O111" s="27"/>
      <c r="P111" s="116"/>
    </row>
    <row r="112" spans="1:16" x14ac:dyDescent="0.25">
      <c r="A112" s="50"/>
      <c r="B112" s="98"/>
      <c r="C112" s="102"/>
      <c r="D112" s="97"/>
      <c r="E112" s="98"/>
      <c r="F112" s="98"/>
      <c r="G112" s="105"/>
      <c r="H112" s="105"/>
      <c r="I112" s="99"/>
      <c r="J112" s="90"/>
      <c r="K112" s="99"/>
      <c r="L112" s="124"/>
      <c r="M112" s="90"/>
      <c r="N112" s="27"/>
      <c r="O112" s="27"/>
      <c r="P112" s="116"/>
    </row>
    <row r="113" spans="1:16" x14ac:dyDescent="0.25">
      <c r="A113" s="102"/>
      <c r="B113" s="103"/>
      <c r="C113" s="102"/>
      <c r="D113" s="97"/>
      <c r="E113" s="98"/>
      <c r="F113" s="98"/>
      <c r="G113" s="98"/>
      <c r="H113" s="99"/>
      <c r="I113" s="99"/>
      <c r="J113" s="90"/>
      <c r="K113" s="99"/>
      <c r="L113" s="90"/>
      <c r="M113" s="90"/>
      <c r="N113" s="27"/>
      <c r="O113" s="27"/>
      <c r="P113" s="116"/>
    </row>
    <row r="114" spans="1:16" x14ac:dyDescent="0.25">
      <c r="A114" s="102"/>
      <c r="B114" s="103"/>
      <c r="C114" s="102"/>
      <c r="D114" s="97"/>
      <c r="E114" s="98"/>
      <c r="F114" s="98"/>
      <c r="G114" s="98"/>
      <c r="H114" s="99"/>
      <c r="I114" s="99"/>
      <c r="J114" s="90"/>
      <c r="K114" s="99"/>
      <c r="L114" s="90"/>
      <c r="M114" s="90"/>
      <c r="N114" s="27"/>
      <c r="O114" s="27"/>
      <c r="P114" s="116"/>
    </row>
    <row r="115" spans="1:16" x14ac:dyDescent="0.25">
      <c r="A115" s="102"/>
      <c r="B115" s="103"/>
      <c r="C115" s="102"/>
      <c r="D115" s="97"/>
      <c r="E115" s="98"/>
      <c r="F115" s="98"/>
      <c r="G115" s="98"/>
      <c r="H115" s="99"/>
      <c r="I115" s="99"/>
      <c r="J115" s="90"/>
      <c r="K115" s="99"/>
      <c r="L115" s="90"/>
      <c r="M115" s="90"/>
      <c r="N115" s="27"/>
      <c r="O115" s="27"/>
      <c r="P115" s="116"/>
    </row>
    <row r="116" spans="1:16" x14ac:dyDescent="0.25">
      <c r="A116" s="102"/>
      <c r="B116" s="103"/>
      <c r="C116" s="102"/>
      <c r="D116" s="97"/>
      <c r="E116" s="98"/>
      <c r="F116" s="98"/>
      <c r="G116" s="98"/>
      <c r="H116" s="99"/>
      <c r="I116" s="99"/>
      <c r="J116" s="90"/>
      <c r="K116" s="99"/>
      <c r="L116" s="90"/>
      <c r="M116" s="90"/>
      <c r="N116" s="27"/>
      <c r="O116" s="27"/>
      <c r="P116" s="116"/>
    </row>
    <row r="117" spans="1:16" x14ac:dyDescent="0.25">
      <c r="A117" s="50" t="s">
        <v>16</v>
      </c>
      <c r="B117" s="103"/>
      <c r="C117" s="102"/>
      <c r="D117" s="97"/>
      <c r="E117" s="98"/>
      <c r="F117" s="98"/>
      <c r="G117" s="98"/>
      <c r="H117" s="99"/>
      <c r="I117" s="99"/>
      <c r="J117" s="114">
        <f t="shared" ref="J117:M117" si="1">SUM(J109:J116)</f>
        <v>30.93</v>
      </c>
      <c r="K117" s="104">
        <f t="shared" si="1"/>
        <v>0</v>
      </c>
      <c r="L117" s="114">
        <f t="shared" si="1"/>
        <v>1306</v>
      </c>
      <c r="M117" s="104">
        <f t="shared" si="1"/>
        <v>0</v>
      </c>
      <c r="N117" s="27"/>
      <c r="O117" s="27"/>
      <c r="P117" s="117"/>
    </row>
    <row r="118" spans="1:16" x14ac:dyDescent="0.25">
      <c r="A118" s="30"/>
      <c r="B118" s="30"/>
      <c r="C118" s="30"/>
      <c r="D118" s="31"/>
      <c r="E118" s="30"/>
      <c r="F118" s="30"/>
      <c r="G118" s="30"/>
      <c r="H118" s="30"/>
      <c r="I118" s="30"/>
      <c r="J118" s="30"/>
      <c r="K118" s="30"/>
      <c r="L118" s="30"/>
      <c r="M118" s="30"/>
      <c r="N118" s="30"/>
      <c r="O118" s="30"/>
      <c r="P118" s="9"/>
    </row>
    <row r="119" spans="1:16" ht="18.75" x14ac:dyDescent="0.25">
      <c r="A119" s="59" t="s">
        <v>32</v>
      </c>
      <c r="B119" s="73">
        <f>+J117</f>
        <v>30.93</v>
      </c>
      <c r="C119" s="9"/>
      <c r="D119" s="9"/>
      <c r="E119" s="9"/>
      <c r="F119" s="9"/>
      <c r="G119" s="32"/>
      <c r="H119" s="32"/>
      <c r="I119" s="32"/>
      <c r="J119" s="32"/>
      <c r="K119" s="32"/>
      <c r="L119" s="32"/>
      <c r="M119" s="30"/>
      <c r="N119" s="30"/>
      <c r="O119" s="30"/>
      <c r="P119" s="9"/>
    </row>
    <row r="120" spans="1:16" x14ac:dyDescent="0.25">
      <c r="A120" s="9"/>
      <c r="B120" s="9"/>
      <c r="C120" s="9"/>
      <c r="D120" s="9"/>
      <c r="E120" s="9"/>
      <c r="F120" s="9"/>
      <c r="G120" s="9"/>
      <c r="H120" s="9"/>
      <c r="I120" s="9"/>
      <c r="J120" s="9"/>
      <c r="K120" s="9"/>
      <c r="L120" s="9"/>
      <c r="M120" s="9"/>
      <c r="N120" s="9"/>
      <c r="O120" s="9"/>
      <c r="P120" s="9"/>
    </row>
    <row r="121" spans="1:16" ht="15.75" thickBot="1" x14ac:dyDescent="0.3">
      <c r="A121" s="9"/>
      <c r="B121" s="9"/>
      <c r="C121" s="9"/>
      <c r="D121" s="9"/>
      <c r="E121" s="9"/>
      <c r="F121" s="9"/>
      <c r="G121" s="9"/>
      <c r="H121" s="9"/>
      <c r="I121" s="9"/>
      <c r="J121" s="9"/>
      <c r="K121" s="9"/>
      <c r="L121" s="9"/>
      <c r="M121" s="9"/>
      <c r="N121" s="9"/>
      <c r="O121" s="9"/>
      <c r="P121" s="9"/>
    </row>
    <row r="122" spans="1:16" ht="30.75" thickBot="1" x14ac:dyDescent="0.3">
      <c r="A122" s="76" t="s">
        <v>47</v>
      </c>
      <c r="B122" s="77" t="s">
        <v>48</v>
      </c>
      <c r="C122" s="76" t="s">
        <v>49</v>
      </c>
      <c r="D122" s="77" t="s">
        <v>53</v>
      </c>
      <c r="E122" s="9"/>
      <c r="F122" s="9"/>
      <c r="G122" s="9"/>
      <c r="H122" s="9"/>
      <c r="I122" s="9"/>
      <c r="J122" s="9"/>
      <c r="K122" s="9"/>
      <c r="L122" s="9"/>
      <c r="M122" s="9"/>
      <c r="N122" s="9"/>
      <c r="O122" s="9"/>
      <c r="P122" s="9"/>
    </row>
    <row r="123" spans="1:16" x14ac:dyDescent="0.25">
      <c r="A123" s="67" t="s">
        <v>86</v>
      </c>
      <c r="B123" s="70">
        <v>20</v>
      </c>
      <c r="C123" s="70"/>
      <c r="D123" s="467">
        <f>+C123+C124+C125</f>
        <v>40</v>
      </c>
      <c r="E123" s="9"/>
      <c r="F123" s="9"/>
      <c r="G123" s="9"/>
      <c r="H123" s="9"/>
      <c r="I123" s="9"/>
      <c r="J123" s="9"/>
      <c r="K123" s="9"/>
      <c r="L123" s="9"/>
      <c r="M123" s="9"/>
      <c r="N123" s="9"/>
      <c r="O123" s="9"/>
      <c r="P123" s="9"/>
    </row>
    <row r="124" spans="1:16" x14ac:dyDescent="0.25">
      <c r="A124" s="67" t="s">
        <v>87</v>
      </c>
      <c r="B124" s="200">
        <v>30</v>
      </c>
      <c r="C124" s="193"/>
      <c r="D124" s="468"/>
      <c r="E124" s="9"/>
      <c r="F124" s="9"/>
      <c r="G124" s="9"/>
      <c r="H124" s="9"/>
      <c r="I124" s="9"/>
      <c r="J124" s="9"/>
      <c r="K124" s="9"/>
      <c r="L124" s="9"/>
      <c r="M124" s="9"/>
      <c r="N124" s="9"/>
      <c r="O124" s="9"/>
      <c r="P124" s="9"/>
    </row>
    <row r="125" spans="1:16" ht="15.75" thickBot="1" x14ac:dyDescent="0.3">
      <c r="A125" s="67" t="s">
        <v>88</v>
      </c>
      <c r="B125" s="72">
        <v>40</v>
      </c>
      <c r="C125" s="72">
        <v>40</v>
      </c>
      <c r="D125" s="469"/>
      <c r="E125" s="9"/>
      <c r="F125" s="9"/>
      <c r="G125" s="9"/>
      <c r="H125" s="9"/>
      <c r="I125" s="9"/>
      <c r="J125" s="9"/>
      <c r="K125" s="9"/>
      <c r="L125" s="9"/>
      <c r="M125" s="9"/>
      <c r="N125" s="9"/>
      <c r="O125" s="9"/>
      <c r="P125" s="9"/>
    </row>
    <row r="126" spans="1:16" x14ac:dyDescent="0.25">
      <c r="A126" s="9"/>
      <c r="B126" s="9"/>
      <c r="C126" s="9"/>
      <c r="D126" s="9"/>
      <c r="E126" s="9"/>
      <c r="F126" s="9"/>
      <c r="G126" s="9"/>
      <c r="H126" s="9"/>
      <c r="I126" s="9"/>
      <c r="J126" s="9"/>
      <c r="K126" s="9"/>
      <c r="L126" s="9"/>
      <c r="M126" s="9"/>
      <c r="N126" s="9"/>
      <c r="O126" s="9"/>
      <c r="P126" s="9"/>
    </row>
    <row r="127" spans="1:16" ht="15.75" thickBot="1" x14ac:dyDescent="0.3">
      <c r="A127" s="9"/>
      <c r="B127" s="9"/>
      <c r="C127" s="9"/>
      <c r="D127" s="9"/>
      <c r="E127" s="9"/>
      <c r="F127" s="9"/>
      <c r="G127" s="9"/>
      <c r="H127" s="9"/>
      <c r="I127" s="9"/>
      <c r="J127" s="9"/>
      <c r="K127" s="9"/>
      <c r="L127" s="9"/>
      <c r="M127" s="9"/>
      <c r="N127" s="9"/>
      <c r="O127" s="9"/>
      <c r="P127" s="9"/>
    </row>
    <row r="128" spans="1:16" ht="27" thickBot="1" x14ac:dyDescent="0.3">
      <c r="A128" s="449" t="s">
        <v>50</v>
      </c>
      <c r="B128" s="450"/>
      <c r="C128" s="450"/>
      <c r="D128" s="450"/>
      <c r="E128" s="450"/>
      <c r="F128" s="450"/>
      <c r="G128" s="450"/>
      <c r="H128" s="450"/>
      <c r="I128" s="450"/>
      <c r="J128" s="450"/>
      <c r="K128" s="450"/>
      <c r="L128" s="450"/>
      <c r="M128" s="451"/>
      <c r="N128" s="9"/>
      <c r="O128" s="9"/>
      <c r="P128" s="9"/>
    </row>
    <row r="129" spans="1:16" x14ac:dyDescent="0.25">
      <c r="A129" s="9"/>
      <c r="B129" s="9"/>
      <c r="C129" s="9"/>
      <c r="D129" s="9"/>
      <c r="E129" s="9"/>
      <c r="F129" s="9"/>
      <c r="G129" s="9"/>
      <c r="H129" s="9"/>
      <c r="I129" s="9"/>
      <c r="J129" s="9"/>
      <c r="K129" s="9"/>
      <c r="L129" s="9"/>
      <c r="M129" s="9"/>
      <c r="N129" s="9"/>
      <c r="O129" s="9"/>
      <c r="P129" s="9"/>
    </row>
    <row r="130" spans="1:16" ht="120" x14ac:dyDescent="0.25">
      <c r="A130" s="108" t="s">
        <v>0</v>
      </c>
      <c r="B130" s="108" t="s">
        <v>39</v>
      </c>
      <c r="C130" s="108" t="s">
        <v>40</v>
      </c>
      <c r="D130" s="108" t="s">
        <v>78</v>
      </c>
      <c r="E130" s="108" t="s">
        <v>80</v>
      </c>
      <c r="F130" s="108" t="s">
        <v>81</v>
      </c>
      <c r="G130" s="108" t="s">
        <v>82</v>
      </c>
      <c r="H130" s="108" t="s">
        <v>79</v>
      </c>
      <c r="I130" s="452" t="s">
        <v>83</v>
      </c>
      <c r="J130" s="453"/>
      <c r="K130" s="454"/>
      <c r="L130" s="108" t="s">
        <v>84</v>
      </c>
      <c r="M130" s="108" t="s">
        <v>41</v>
      </c>
      <c r="N130" s="108" t="s">
        <v>42</v>
      </c>
      <c r="O130" s="452" t="s">
        <v>3</v>
      </c>
      <c r="P130" s="454"/>
    </row>
    <row r="131" spans="1:16" ht="60" x14ac:dyDescent="0.25">
      <c r="A131" s="190" t="s">
        <v>510</v>
      </c>
      <c r="B131" s="273" t="s">
        <v>1614</v>
      </c>
      <c r="C131" s="3" t="s">
        <v>1615</v>
      </c>
      <c r="D131" s="3">
        <v>45503111</v>
      </c>
      <c r="E131" s="69" t="s">
        <v>1616</v>
      </c>
      <c r="F131" s="69" t="s">
        <v>116</v>
      </c>
      <c r="G131" s="137">
        <v>41620</v>
      </c>
      <c r="H131" s="58"/>
      <c r="I131" s="69" t="s">
        <v>1617</v>
      </c>
      <c r="J131" s="294" t="s">
        <v>1618</v>
      </c>
      <c r="K131" s="69" t="s">
        <v>159</v>
      </c>
      <c r="L131" s="109" t="s">
        <v>95</v>
      </c>
      <c r="M131" s="109" t="s">
        <v>95</v>
      </c>
      <c r="N131" s="109" t="s">
        <v>95</v>
      </c>
      <c r="O131" s="461"/>
      <c r="P131" s="462"/>
    </row>
    <row r="132" spans="1:16" ht="105" x14ac:dyDescent="0.25">
      <c r="A132" s="190" t="s">
        <v>92</v>
      </c>
      <c r="B132" s="273" t="s">
        <v>1614</v>
      </c>
      <c r="C132" s="190" t="s">
        <v>1619</v>
      </c>
      <c r="D132" s="3">
        <v>32657553</v>
      </c>
      <c r="E132" s="69" t="s">
        <v>1265</v>
      </c>
      <c r="F132" s="69" t="s">
        <v>116</v>
      </c>
      <c r="G132" s="137">
        <v>36511</v>
      </c>
      <c r="H132" s="58"/>
      <c r="I132" s="69" t="s">
        <v>1620</v>
      </c>
      <c r="J132" s="294" t="s">
        <v>1621</v>
      </c>
      <c r="K132" s="69" t="s">
        <v>559</v>
      </c>
      <c r="L132" s="109" t="s">
        <v>95</v>
      </c>
      <c r="M132" s="109" t="s">
        <v>95</v>
      </c>
      <c r="N132" s="109" t="s">
        <v>95</v>
      </c>
      <c r="O132" s="461"/>
      <c r="P132" s="462"/>
    </row>
    <row r="133" spans="1:16" ht="72" customHeight="1" x14ac:dyDescent="0.25">
      <c r="A133" s="190" t="s">
        <v>93</v>
      </c>
      <c r="B133" s="273" t="s">
        <v>1614</v>
      </c>
      <c r="C133" s="3" t="s">
        <v>1622</v>
      </c>
      <c r="D133" s="3">
        <v>8719833</v>
      </c>
      <c r="E133" s="69" t="s">
        <v>243</v>
      </c>
      <c r="F133" s="69" t="s">
        <v>116</v>
      </c>
      <c r="G133" s="125">
        <v>32353</v>
      </c>
      <c r="H133" s="86"/>
      <c r="I133" s="69" t="s">
        <v>1519</v>
      </c>
      <c r="J133" s="294" t="s">
        <v>1623</v>
      </c>
      <c r="K133" s="69" t="s">
        <v>1587</v>
      </c>
      <c r="L133" s="109" t="s">
        <v>95</v>
      </c>
      <c r="M133" s="109" t="s">
        <v>95</v>
      </c>
      <c r="N133" s="109" t="s">
        <v>95</v>
      </c>
      <c r="O133" s="463"/>
      <c r="P133" s="463"/>
    </row>
    <row r="134" spans="1:16" x14ac:dyDescent="0.25">
      <c r="A134" s="9"/>
      <c r="B134" s="9"/>
      <c r="C134" s="9"/>
      <c r="D134" s="9"/>
      <c r="E134" s="9"/>
      <c r="F134" s="9"/>
      <c r="G134" s="9"/>
      <c r="H134" s="9"/>
      <c r="I134" s="9"/>
      <c r="J134" s="9"/>
      <c r="K134" s="9"/>
      <c r="L134" s="9"/>
      <c r="M134" s="9"/>
      <c r="N134" s="9"/>
      <c r="O134" s="9"/>
      <c r="P134" s="9"/>
    </row>
    <row r="135" spans="1:16" x14ac:dyDescent="0.25">
      <c r="A135" s="9"/>
      <c r="B135" s="9"/>
      <c r="C135" s="9"/>
      <c r="D135" s="9"/>
      <c r="E135" s="9"/>
      <c r="F135" s="9"/>
      <c r="G135" s="9"/>
      <c r="H135" s="9"/>
      <c r="I135" s="9"/>
      <c r="J135" s="9"/>
      <c r="K135" s="9"/>
      <c r="L135" s="9"/>
      <c r="M135" s="9"/>
      <c r="N135" s="9"/>
      <c r="O135" s="9"/>
      <c r="P135" s="9"/>
    </row>
    <row r="136" spans="1:16" ht="15.75" thickBot="1" x14ac:dyDescent="0.3">
      <c r="A136" s="9"/>
      <c r="B136" s="9"/>
      <c r="C136" s="9"/>
      <c r="D136" s="9"/>
      <c r="E136" s="9"/>
      <c r="F136" s="9"/>
      <c r="G136" s="9"/>
      <c r="H136" s="9"/>
      <c r="I136" s="9"/>
      <c r="J136" s="9"/>
      <c r="K136" s="9"/>
      <c r="L136" s="9"/>
      <c r="M136" s="9"/>
      <c r="N136" s="9"/>
      <c r="O136" s="9"/>
      <c r="P136" s="9"/>
    </row>
    <row r="137" spans="1:16" ht="30" x14ac:dyDescent="0.25">
      <c r="A137" s="112" t="s">
        <v>33</v>
      </c>
      <c r="B137" s="112" t="s">
        <v>47</v>
      </c>
      <c r="C137" s="108" t="s">
        <v>48</v>
      </c>
      <c r="D137" s="112" t="s">
        <v>49</v>
      </c>
      <c r="E137" s="77" t="s">
        <v>54</v>
      </c>
      <c r="F137" s="82"/>
      <c r="G137" s="9"/>
      <c r="H137" s="9"/>
      <c r="I137" s="9"/>
      <c r="J137" s="9"/>
      <c r="K137" s="9"/>
      <c r="L137" s="9"/>
      <c r="M137" s="9"/>
      <c r="N137" s="9"/>
      <c r="O137" s="9"/>
      <c r="P137" s="9"/>
    </row>
    <row r="138" spans="1:16" ht="159" customHeight="1" x14ac:dyDescent="0.25">
      <c r="A138" s="470" t="s">
        <v>51</v>
      </c>
      <c r="B138" s="6" t="s">
        <v>89</v>
      </c>
      <c r="C138" s="193">
        <v>25</v>
      </c>
      <c r="D138" s="193">
        <v>25</v>
      </c>
      <c r="E138" s="471">
        <f>+D138+D139+D140</f>
        <v>60</v>
      </c>
      <c r="F138" s="83"/>
      <c r="G138" s="9"/>
      <c r="H138" s="9"/>
      <c r="I138" s="9"/>
      <c r="J138" s="9"/>
      <c r="K138" s="9"/>
      <c r="L138" s="9"/>
      <c r="M138" s="9"/>
      <c r="N138" s="9"/>
      <c r="O138" s="9"/>
      <c r="P138" s="9"/>
    </row>
    <row r="139" spans="1:16" ht="131.25" customHeight="1" x14ac:dyDescent="0.25">
      <c r="A139" s="470"/>
      <c r="B139" s="6" t="s">
        <v>90</v>
      </c>
      <c r="C139" s="197">
        <v>25</v>
      </c>
      <c r="D139" s="193">
        <v>25</v>
      </c>
      <c r="E139" s="472"/>
      <c r="F139" s="83"/>
      <c r="G139" s="9"/>
      <c r="H139" s="9"/>
      <c r="I139" s="9"/>
      <c r="J139" s="9"/>
      <c r="K139" s="9"/>
      <c r="L139" s="9"/>
      <c r="M139" s="9"/>
      <c r="N139" s="9"/>
      <c r="O139" s="9"/>
      <c r="P139" s="9"/>
    </row>
    <row r="140" spans="1:16" ht="127.5" customHeight="1" x14ac:dyDescent="0.25">
      <c r="A140" s="470"/>
      <c r="B140" s="6" t="s">
        <v>91</v>
      </c>
      <c r="C140" s="193">
        <v>10</v>
      </c>
      <c r="D140" s="193">
        <v>10</v>
      </c>
      <c r="E140" s="473"/>
      <c r="F140" s="83"/>
      <c r="G140" s="9"/>
      <c r="H140" s="9"/>
      <c r="I140" s="9"/>
      <c r="J140" s="9"/>
      <c r="K140" s="9"/>
      <c r="L140" s="9"/>
      <c r="M140" s="9"/>
      <c r="N140" s="9"/>
      <c r="O140" s="9"/>
      <c r="P140" s="9"/>
    </row>
    <row r="141" spans="1:16" x14ac:dyDescent="0.25">
      <c r="A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9"/>
      <c r="B143" s="9"/>
      <c r="C143" s="9"/>
      <c r="D143" s="9"/>
      <c r="E143" s="9"/>
      <c r="F143" s="9"/>
      <c r="G143" s="9"/>
      <c r="H143" s="9"/>
      <c r="I143" s="9"/>
      <c r="J143" s="9"/>
      <c r="K143" s="9"/>
      <c r="L143" s="9"/>
      <c r="M143" s="9"/>
      <c r="N143" s="9"/>
      <c r="O143" s="9"/>
      <c r="P143" s="9"/>
    </row>
    <row r="144" spans="1:16" x14ac:dyDescent="0.25">
      <c r="A144" s="110" t="s">
        <v>55</v>
      </c>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9"/>
      <c r="B146" s="9"/>
      <c r="C146" s="9"/>
      <c r="D146" s="9"/>
      <c r="E146" s="9"/>
      <c r="F146" s="9"/>
      <c r="G146" s="9"/>
      <c r="H146" s="9"/>
      <c r="I146" s="9"/>
      <c r="J146" s="9"/>
      <c r="K146" s="9"/>
      <c r="L146" s="9"/>
      <c r="M146" s="9"/>
      <c r="N146" s="9"/>
      <c r="O146" s="9"/>
      <c r="P146" s="9"/>
    </row>
    <row r="147" spans="1:16" x14ac:dyDescent="0.25">
      <c r="A147" s="113" t="s">
        <v>33</v>
      </c>
      <c r="B147" s="113" t="s">
        <v>56</v>
      </c>
      <c r="C147" s="112" t="s">
        <v>49</v>
      </c>
      <c r="D147" s="112" t="s">
        <v>16</v>
      </c>
      <c r="E147" s="9"/>
      <c r="F147" s="9"/>
      <c r="G147" s="9"/>
      <c r="H147" s="9"/>
      <c r="I147" s="9"/>
      <c r="J147" s="9"/>
      <c r="K147" s="9"/>
      <c r="L147" s="9"/>
      <c r="M147" s="9"/>
      <c r="N147" s="9"/>
      <c r="O147" s="9"/>
      <c r="P147" s="9"/>
    </row>
    <row r="148" spans="1:16" ht="151.5" customHeight="1" x14ac:dyDescent="0.25">
      <c r="A148" s="93" t="s">
        <v>57</v>
      </c>
      <c r="B148" s="94">
        <v>40</v>
      </c>
      <c r="C148" s="193">
        <v>40</v>
      </c>
      <c r="D148" s="446">
        <f>+C148+C149</f>
        <v>100</v>
      </c>
      <c r="E148" s="9"/>
      <c r="F148" s="9"/>
      <c r="G148" s="9"/>
      <c r="H148" s="9"/>
      <c r="I148" s="9"/>
      <c r="J148" s="9"/>
      <c r="K148" s="9"/>
      <c r="L148" s="9"/>
      <c r="M148" s="9"/>
      <c r="N148" s="9"/>
      <c r="O148" s="9"/>
      <c r="P148" s="9"/>
    </row>
    <row r="149" spans="1:16" ht="111.75" customHeight="1" x14ac:dyDescent="0.25">
      <c r="A149" s="93" t="s">
        <v>58</v>
      </c>
      <c r="B149" s="94">
        <v>60</v>
      </c>
      <c r="C149" s="193">
        <v>60</v>
      </c>
      <c r="D149" s="447"/>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row r="186" spans="1:16" x14ac:dyDescent="0.25">
      <c r="A186" s="9"/>
      <c r="B186" s="9"/>
      <c r="C186" s="9"/>
      <c r="D186" s="9"/>
      <c r="E186" s="9"/>
      <c r="F186" s="9"/>
      <c r="G186" s="9"/>
      <c r="H186" s="9"/>
      <c r="I186" s="9"/>
      <c r="J186" s="9"/>
      <c r="K186" s="9"/>
      <c r="L186" s="9"/>
      <c r="M186" s="9"/>
      <c r="N186" s="9"/>
      <c r="O186" s="9"/>
      <c r="P186" s="9"/>
    </row>
  </sheetData>
  <mergeCells count="48">
    <mergeCell ref="A138:A140"/>
    <mergeCell ref="E138:E140"/>
    <mergeCell ref="D148:D149"/>
    <mergeCell ref="A128:M128"/>
    <mergeCell ref="I130:K130"/>
    <mergeCell ref="O130:P130"/>
    <mergeCell ref="O131:P131"/>
    <mergeCell ref="O132:P132"/>
    <mergeCell ref="O133:P133"/>
    <mergeCell ref="A95:M95"/>
    <mergeCell ref="C98:D98"/>
    <mergeCell ref="C99:D99"/>
    <mergeCell ref="A102:O102"/>
    <mergeCell ref="A105:M105"/>
    <mergeCell ref="D123:D125"/>
    <mergeCell ref="O91:P91"/>
    <mergeCell ref="N71:O71"/>
    <mergeCell ref="N72:O72"/>
    <mergeCell ref="N73:O73"/>
    <mergeCell ref="N74:O74"/>
    <mergeCell ref="O86:P86"/>
    <mergeCell ref="O87:P87"/>
    <mergeCell ref="O88:P88"/>
    <mergeCell ref="O89:P89"/>
    <mergeCell ref="O90:P90"/>
    <mergeCell ref="A80:M80"/>
    <mergeCell ref="I85:K85"/>
    <mergeCell ref="O85:P85"/>
    <mergeCell ref="B62:M62"/>
    <mergeCell ref="A64:M64"/>
    <mergeCell ref="N67:O67"/>
    <mergeCell ref="N68:O68"/>
    <mergeCell ref="N69:O69"/>
    <mergeCell ref="N70:O70"/>
    <mergeCell ref="A58:A59"/>
    <mergeCell ref="B58:B59"/>
    <mergeCell ref="C58:D58"/>
    <mergeCell ref="A1:O1"/>
    <mergeCell ref="A3:O3"/>
    <mergeCell ref="B5:M5"/>
    <mergeCell ref="B6:M6"/>
    <mergeCell ref="B7:M7"/>
    <mergeCell ref="B8:M8"/>
    <mergeCell ref="B9:D9"/>
    <mergeCell ref="A13:B20"/>
    <mergeCell ref="A21:B21"/>
    <mergeCell ref="D39:D40"/>
    <mergeCell ref="L44:M44"/>
  </mergeCell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186"/>
  <sheetViews>
    <sheetView topLeftCell="D58" workbookViewId="0">
      <selection activeCell="B71" sqref="B71"/>
    </sheetView>
  </sheetViews>
  <sheetFormatPr baseColWidth="10" defaultRowHeight="15" x14ac:dyDescent="0.25"/>
  <cols>
    <col min="1" max="1" width="56.140625" style="92" customWidth="1"/>
    <col min="2" max="2" width="22.7109375" style="92" customWidth="1"/>
    <col min="3" max="3" width="32.5703125" style="92" customWidth="1"/>
    <col min="4" max="4" width="26.85546875" style="92" customWidth="1"/>
    <col min="5" max="5" width="15.42578125" style="92" customWidth="1"/>
    <col min="6" max="6" width="14" style="92" customWidth="1"/>
    <col min="7" max="8" width="13.28515625" style="92" customWidth="1"/>
    <col min="9" max="9" width="14.42578125" style="92" customWidth="1"/>
    <col min="10"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1496</v>
      </c>
      <c r="C5" s="439"/>
      <c r="D5" s="439"/>
      <c r="E5" s="439"/>
      <c r="F5" s="439"/>
      <c r="G5" s="439"/>
      <c r="H5" s="439"/>
      <c r="I5" s="439"/>
      <c r="J5" s="439"/>
      <c r="K5" s="439"/>
      <c r="L5" s="439"/>
      <c r="M5" s="440"/>
      <c r="N5" s="9"/>
      <c r="O5" s="9"/>
      <c r="P5" s="9"/>
    </row>
    <row r="6" spans="1:16" ht="16.5" thickBot="1" x14ac:dyDescent="0.3">
      <c r="A6" s="12" t="s">
        <v>5</v>
      </c>
      <c r="B6" s="439" t="s">
        <v>1497</v>
      </c>
      <c r="C6" s="439"/>
      <c r="D6" s="439"/>
      <c r="E6" s="439"/>
      <c r="F6" s="439"/>
      <c r="G6" s="439"/>
      <c r="H6" s="439"/>
      <c r="I6" s="439"/>
      <c r="J6" s="439"/>
      <c r="K6" s="439"/>
      <c r="L6" s="439"/>
      <c r="M6" s="440"/>
      <c r="N6" s="9"/>
      <c r="O6" s="9"/>
      <c r="P6" s="9"/>
    </row>
    <row r="7" spans="1:16" ht="16.5" thickBot="1" x14ac:dyDescent="0.3">
      <c r="A7" s="12" t="s">
        <v>6</v>
      </c>
      <c r="B7" s="439" t="s">
        <v>1498</v>
      </c>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t="s">
        <v>1499</v>
      </c>
      <c r="C9" s="441"/>
      <c r="D9" s="442"/>
      <c r="E9" s="34"/>
      <c r="F9" s="34"/>
      <c r="G9" s="34"/>
      <c r="H9" s="34"/>
      <c r="I9" s="34"/>
      <c r="J9" s="34"/>
      <c r="K9" s="34"/>
      <c r="L9" s="34"/>
      <c r="M9" s="35"/>
      <c r="N9" s="9"/>
      <c r="O9" s="9"/>
      <c r="P9" s="9"/>
    </row>
    <row r="10" spans="1:16" ht="16.5" thickBot="1" x14ac:dyDescent="0.3">
      <c r="A10" s="14" t="s">
        <v>9</v>
      </c>
      <c r="B10" s="15">
        <v>41980</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v>
      </c>
      <c r="D14" s="36">
        <v>1207026418</v>
      </c>
      <c r="E14" s="241">
        <v>578</v>
      </c>
      <c r="F14" s="81"/>
      <c r="G14" s="9"/>
      <c r="H14" s="39"/>
      <c r="I14" s="39"/>
      <c r="J14" s="39"/>
      <c r="K14" s="39"/>
      <c r="L14" s="39"/>
      <c r="M14" s="96"/>
      <c r="N14" s="9"/>
      <c r="O14" s="9"/>
      <c r="P14" s="9"/>
    </row>
    <row r="15" spans="1:16" x14ac:dyDescent="0.25">
      <c r="A15" s="443"/>
      <c r="B15" s="443"/>
      <c r="C15" s="198">
        <v>2</v>
      </c>
      <c r="D15" s="36">
        <v>1252968600</v>
      </c>
      <c r="E15" s="241">
        <v>600</v>
      </c>
      <c r="F15" s="81"/>
      <c r="G15" s="9"/>
      <c r="H15" s="39"/>
      <c r="I15" s="39"/>
      <c r="J15" s="39"/>
      <c r="K15" s="39"/>
      <c r="L15" s="39"/>
      <c r="M15" s="96"/>
      <c r="N15" s="9"/>
      <c r="O15" s="9"/>
      <c r="P15" s="9"/>
    </row>
    <row r="16" spans="1:16" x14ac:dyDescent="0.25">
      <c r="A16" s="443"/>
      <c r="B16" s="443"/>
      <c r="C16" s="198">
        <v>3</v>
      </c>
      <c r="D16" s="36">
        <v>1127671740</v>
      </c>
      <c r="E16" s="241">
        <v>540</v>
      </c>
      <c r="F16" s="81"/>
      <c r="G16" s="9"/>
      <c r="H16" s="39"/>
      <c r="I16" s="39"/>
      <c r="J16" s="39"/>
      <c r="K16" s="39"/>
      <c r="L16" s="39"/>
      <c r="M16" s="96"/>
      <c r="N16" s="9"/>
      <c r="O16" s="9"/>
      <c r="P16" s="9"/>
    </row>
    <row r="17" spans="1:16" x14ac:dyDescent="0.25">
      <c r="A17" s="443"/>
      <c r="B17" s="443"/>
      <c r="C17" s="198">
        <v>5</v>
      </c>
      <c r="D17" s="36">
        <v>1101898890</v>
      </c>
      <c r="E17" s="241">
        <v>405</v>
      </c>
      <c r="F17" s="81"/>
      <c r="G17" s="22"/>
      <c r="H17" s="39"/>
      <c r="I17" s="39"/>
      <c r="J17" s="39"/>
      <c r="K17" s="39"/>
      <c r="L17" s="39"/>
      <c r="M17" s="20"/>
      <c r="N17" s="9"/>
      <c r="O17" s="9"/>
      <c r="P17" s="9"/>
    </row>
    <row r="18" spans="1:16" x14ac:dyDescent="0.25">
      <c r="A18" s="443"/>
      <c r="B18" s="443"/>
      <c r="C18" s="198">
        <v>13</v>
      </c>
      <c r="D18" s="36">
        <v>544147600</v>
      </c>
      <c r="E18" s="241">
        <v>200</v>
      </c>
      <c r="F18" s="81"/>
      <c r="G18" s="22"/>
      <c r="H18" s="41"/>
      <c r="I18" s="41"/>
      <c r="J18" s="41"/>
      <c r="K18" s="41"/>
      <c r="L18" s="41"/>
      <c r="M18" s="20"/>
      <c r="N18" s="9"/>
      <c r="O18" s="9"/>
      <c r="P18" s="9"/>
    </row>
    <row r="19" spans="1:16" x14ac:dyDescent="0.25">
      <c r="A19" s="443"/>
      <c r="B19" s="443"/>
      <c r="C19" s="198">
        <v>25</v>
      </c>
      <c r="D19" s="36">
        <v>877078020</v>
      </c>
      <c r="E19" s="241">
        <v>420</v>
      </c>
      <c r="F19" s="81"/>
      <c r="G19" s="22"/>
      <c r="H19" s="95"/>
      <c r="I19" s="95"/>
      <c r="J19" s="95"/>
      <c r="K19" s="95"/>
      <c r="L19" s="95"/>
      <c r="M19" s="20"/>
      <c r="N19" s="9"/>
      <c r="O19" s="9"/>
      <c r="P19" s="9"/>
    </row>
    <row r="20" spans="1:16" x14ac:dyDescent="0.25">
      <c r="A20" s="443"/>
      <c r="B20" s="443"/>
      <c r="C20" s="198">
        <v>27</v>
      </c>
      <c r="D20" s="36">
        <v>1193572430</v>
      </c>
      <c r="E20" s="241">
        <v>409</v>
      </c>
      <c r="F20" s="81"/>
      <c r="G20" s="22"/>
      <c r="H20" s="95"/>
      <c r="I20" s="95"/>
      <c r="J20" s="95"/>
      <c r="K20" s="95"/>
      <c r="L20" s="95"/>
      <c r="M20" s="20"/>
      <c r="N20" s="9"/>
      <c r="O20" s="9"/>
      <c r="P20" s="9"/>
    </row>
    <row r="21" spans="1:16" x14ac:dyDescent="0.25">
      <c r="A21" s="444" t="s">
        <v>14</v>
      </c>
      <c r="B21" s="445"/>
      <c r="C21" s="198"/>
      <c r="D21" s="64">
        <f>SUM(D14:D20)</f>
        <v>7304363698</v>
      </c>
      <c r="E21" s="241">
        <f>SUM(E14:E20)</f>
        <v>3152</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2521.6</v>
      </c>
      <c r="C23" s="42"/>
      <c r="D23" s="45">
        <f>D21</f>
        <v>7304363698</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t="s">
        <v>110</v>
      </c>
      <c r="H29" s="95"/>
      <c r="I29" s="95"/>
      <c r="J29" s="95"/>
      <c r="K29" s="95"/>
      <c r="L29" s="95"/>
      <c r="M29" s="96"/>
      <c r="N29" s="9"/>
      <c r="O29" s="9"/>
      <c r="P29" s="9"/>
    </row>
    <row r="30" spans="1:16" x14ac:dyDescent="0.25">
      <c r="A30" s="109" t="s">
        <v>98</v>
      </c>
      <c r="B30" s="193" t="s">
        <v>110</v>
      </c>
      <c r="C30" s="193"/>
      <c r="H30" s="95"/>
      <c r="I30" s="95"/>
      <c r="J30" s="95"/>
      <c r="K30" s="95"/>
      <c r="L30" s="95"/>
      <c r="M30" s="96"/>
      <c r="N30" s="9"/>
      <c r="O30" s="9"/>
      <c r="P30" s="9"/>
    </row>
    <row r="31" spans="1:16" x14ac:dyDescent="0.25">
      <c r="A31" s="109" t="s">
        <v>99</v>
      </c>
      <c r="B31" s="193" t="s">
        <v>110</v>
      </c>
      <c r="C31" s="193"/>
      <c r="H31" s="95"/>
      <c r="I31" s="95"/>
      <c r="J31" s="95"/>
      <c r="K31" s="95"/>
      <c r="L31" s="95"/>
      <c r="M31" s="96"/>
      <c r="N31" s="9"/>
      <c r="O31" s="9"/>
      <c r="P31" s="9"/>
    </row>
    <row r="32" spans="1:16" x14ac:dyDescent="0.25">
      <c r="A32" s="109" t="s">
        <v>100</v>
      </c>
      <c r="B32" s="242" t="s">
        <v>110</v>
      </c>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100</v>
      </c>
      <c r="H39" s="95"/>
      <c r="I39" s="95"/>
      <c r="J39" s="95"/>
      <c r="K39" s="95"/>
      <c r="L39" s="95"/>
      <c r="M39" s="96"/>
      <c r="N39" s="9"/>
      <c r="O39" s="9"/>
      <c r="P39" s="9"/>
    </row>
    <row r="40" spans="1:16" ht="122.25" customHeight="1" x14ac:dyDescent="0.25">
      <c r="A40" s="93" t="s">
        <v>103</v>
      </c>
      <c r="B40" s="94">
        <v>60</v>
      </c>
      <c r="C40" s="193">
        <v>60</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f>24/30</f>
        <v>0.8</v>
      </c>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39" customHeight="1" x14ac:dyDescent="0.25">
      <c r="A48" s="50" t="s">
        <v>1496</v>
      </c>
      <c r="B48" s="50" t="s">
        <v>1515</v>
      </c>
      <c r="C48" s="102" t="s">
        <v>260</v>
      </c>
      <c r="D48" s="97" t="s">
        <v>1624</v>
      </c>
      <c r="E48" s="98" t="s">
        <v>95</v>
      </c>
      <c r="F48" s="98"/>
      <c r="G48" s="105">
        <v>41008</v>
      </c>
      <c r="H48" s="105">
        <v>41175</v>
      </c>
      <c r="I48" s="99" t="s">
        <v>96</v>
      </c>
      <c r="J48" s="155">
        <v>5.46</v>
      </c>
      <c r="K48" s="155"/>
      <c r="L48" s="124">
        <v>123</v>
      </c>
      <c r="M48" s="90"/>
      <c r="N48" s="27">
        <v>75216501</v>
      </c>
      <c r="O48" s="27"/>
      <c r="P48" s="116"/>
    </row>
    <row r="49" spans="1:16" s="292" customFormat="1" ht="91.5" customHeight="1" x14ac:dyDescent="0.25">
      <c r="A49" s="295" t="s">
        <v>1496</v>
      </c>
      <c r="B49" s="295"/>
      <c r="C49" s="296" t="s">
        <v>189</v>
      </c>
      <c r="D49" s="297" t="s">
        <v>1613</v>
      </c>
      <c r="E49" s="298" t="s">
        <v>95</v>
      </c>
      <c r="F49" s="298"/>
      <c r="G49" s="252">
        <v>40192</v>
      </c>
      <c r="H49" s="252">
        <v>40543</v>
      </c>
      <c r="I49" s="299" t="s">
        <v>96</v>
      </c>
      <c r="J49" s="302"/>
      <c r="K49" s="300">
        <v>11.53</v>
      </c>
      <c r="L49" s="301">
        <v>169</v>
      </c>
      <c r="M49" s="302"/>
      <c r="N49" s="303"/>
      <c r="O49" s="303"/>
      <c r="P49" s="304"/>
    </row>
    <row r="50" spans="1:16" ht="40.5" customHeight="1" x14ac:dyDescent="0.25">
      <c r="A50" s="50" t="s">
        <v>1496</v>
      </c>
      <c r="B50" s="293"/>
      <c r="C50" s="102" t="s">
        <v>189</v>
      </c>
      <c r="D50" s="97" t="s">
        <v>1625</v>
      </c>
      <c r="E50" s="98" t="s">
        <v>95</v>
      </c>
      <c r="F50" s="98"/>
      <c r="G50" s="105">
        <v>40570</v>
      </c>
      <c r="H50" s="105">
        <v>40908</v>
      </c>
      <c r="I50" s="99" t="s">
        <v>96</v>
      </c>
      <c r="J50" s="155">
        <v>11.1</v>
      </c>
      <c r="K50" s="155"/>
      <c r="L50" s="124">
        <v>90</v>
      </c>
      <c r="M50" s="90"/>
      <c r="N50" s="27">
        <v>49497876</v>
      </c>
      <c r="O50" s="27"/>
      <c r="P50" s="116"/>
    </row>
    <row r="51" spans="1:16" x14ac:dyDescent="0.25">
      <c r="A51" s="50"/>
      <c r="B51" s="50"/>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16.559999999999999</v>
      </c>
      <c r="K56" s="104">
        <f t="shared" si="0"/>
        <v>11.53</v>
      </c>
      <c r="L56" s="114">
        <f t="shared" si="0"/>
        <v>382</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16.559999999999999</v>
      </c>
      <c r="C60" s="200"/>
      <c r="D60" s="200" t="s">
        <v>165</v>
      </c>
      <c r="E60" s="32"/>
      <c r="F60" s="32"/>
      <c r="G60" s="32">
        <v>44</v>
      </c>
      <c r="H60" s="32"/>
      <c r="I60" s="32"/>
      <c r="J60" s="32"/>
      <c r="K60" s="32">
        <f>600*0.8</f>
        <v>480</v>
      </c>
      <c r="L60" s="32"/>
      <c r="M60" s="30"/>
      <c r="N60" s="30"/>
      <c r="O60" s="30"/>
      <c r="P60" s="30"/>
    </row>
    <row r="61" spans="1:16" x14ac:dyDescent="0.25">
      <c r="A61" s="59" t="s">
        <v>25</v>
      </c>
      <c r="B61" s="60">
        <f>+L56</f>
        <v>382</v>
      </c>
      <c r="C61" s="200" t="s">
        <v>165</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customHeight="1" x14ac:dyDescent="0.25">
      <c r="A68" s="236" t="s">
        <v>1626</v>
      </c>
      <c r="B68" s="236" t="s">
        <v>1627</v>
      </c>
      <c r="C68" s="288" t="s">
        <v>1628</v>
      </c>
      <c r="D68" s="4">
        <v>65</v>
      </c>
      <c r="E68" s="201" t="s">
        <v>95</v>
      </c>
      <c r="F68" s="4"/>
      <c r="G68" s="4"/>
      <c r="H68" s="4"/>
      <c r="I68" s="4" t="s">
        <v>95</v>
      </c>
      <c r="J68" s="193" t="s">
        <v>95</v>
      </c>
      <c r="K68" s="193" t="s">
        <v>95</v>
      </c>
      <c r="L68" s="193" t="s">
        <v>95</v>
      </c>
      <c r="M68" s="193"/>
      <c r="N68" s="457"/>
      <c r="O68" s="458"/>
      <c r="P68" s="193" t="s">
        <v>95</v>
      </c>
    </row>
    <row r="69" spans="1:16" ht="36.75" customHeight="1" x14ac:dyDescent="0.25">
      <c r="A69" s="236" t="s">
        <v>1629</v>
      </c>
      <c r="B69" s="236" t="s">
        <v>1627</v>
      </c>
      <c r="C69" s="86" t="s">
        <v>1630</v>
      </c>
      <c r="D69" s="4">
        <v>40</v>
      </c>
      <c r="E69" s="4"/>
      <c r="F69" s="193"/>
      <c r="G69" s="4" t="s">
        <v>95</v>
      </c>
      <c r="H69" s="193"/>
      <c r="I69" s="193" t="s">
        <v>95</v>
      </c>
      <c r="J69" s="193" t="s">
        <v>95</v>
      </c>
      <c r="K69" s="193" t="s">
        <v>95</v>
      </c>
      <c r="L69" s="193" t="s">
        <v>95</v>
      </c>
      <c r="M69" s="193"/>
      <c r="N69" s="457"/>
      <c r="O69" s="458"/>
      <c r="P69" s="193" t="s">
        <v>95</v>
      </c>
    </row>
    <row r="70" spans="1:16" ht="36" customHeight="1" x14ac:dyDescent="0.25">
      <c r="A70" s="236" t="s">
        <v>1631</v>
      </c>
      <c r="B70" s="236" t="s">
        <v>1627</v>
      </c>
      <c r="C70" s="86" t="s">
        <v>1632</v>
      </c>
      <c r="D70" s="4">
        <v>20</v>
      </c>
      <c r="E70" s="4"/>
      <c r="F70" s="193"/>
      <c r="G70" s="4" t="s">
        <v>95</v>
      </c>
      <c r="H70" s="85"/>
      <c r="I70" s="193" t="s">
        <v>95</v>
      </c>
      <c r="J70" s="193" t="s">
        <v>95</v>
      </c>
      <c r="K70" s="193" t="s">
        <v>95</v>
      </c>
      <c r="L70" s="193" t="s">
        <v>95</v>
      </c>
      <c r="M70" s="193"/>
      <c r="N70" s="457"/>
      <c r="O70" s="458"/>
      <c r="P70" s="193" t="s">
        <v>95</v>
      </c>
    </row>
    <row r="71" spans="1:16" ht="37.5" customHeight="1" x14ac:dyDescent="0.25">
      <c r="A71" s="3"/>
      <c r="B71" s="191"/>
      <c r="C71" s="86"/>
      <c r="D71" s="4"/>
      <c r="E71" s="4"/>
      <c r="F71" s="193"/>
      <c r="G71" s="4"/>
      <c r="H71" s="85"/>
      <c r="I71" s="193"/>
      <c r="J71" s="193"/>
      <c r="K71" s="193"/>
      <c r="L71" s="193"/>
      <c r="M71" s="109"/>
      <c r="N71" s="457"/>
      <c r="O71" s="458"/>
      <c r="P71" s="193"/>
    </row>
    <row r="72" spans="1:16" x14ac:dyDescent="0.25">
      <c r="A72" s="3"/>
      <c r="B72" s="3"/>
      <c r="C72" s="5"/>
      <c r="D72" s="5"/>
      <c r="E72" s="4"/>
      <c r="F72" s="4"/>
      <c r="G72" s="4"/>
      <c r="H72" s="85"/>
      <c r="I72" s="85"/>
      <c r="J72" s="109"/>
      <c r="K72" s="109"/>
      <c r="L72" s="109"/>
      <c r="M72" s="109"/>
      <c r="N72" s="457"/>
      <c r="O72" s="458"/>
      <c r="P72" s="193"/>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207.75" customHeight="1" x14ac:dyDescent="0.25">
      <c r="A86" s="69" t="s">
        <v>160</v>
      </c>
      <c r="B86" s="69" t="s">
        <v>603</v>
      </c>
      <c r="C86" s="69" t="s">
        <v>1633</v>
      </c>
      <c r="D86" s="69">
        <v>8521594</v>
      </c>
      <c r="E86" s="69" t="s">
        <v>1634</v>
      </c>
      <c r="F86" s="69" t="s">
        <v>1169</v>
      </c>
      <c r="G86" s="138" t="s">
        <v>1635</v>
      </c>
      <c r="H86" s="5"/>
      <c r="I86" s="69" t="s">
        <v>1536</v>
      </c>
      <c r="J86" s="164" t="s">
        <v>1636</v>
      </c>
      <c r="K86" s="69" t="s">
        <v>1637</v>
      </c>
      <c r="L86" s="109" t="s">
        <v>95</v>
      </c>
      <c r="M86" s="109" t="s">
        <v>206</v>
      </c>
      <c r="N86" s="109" t="s">
        <v>95</v>
      </c>
      <c r="O86" s="463"/>
      <c r="P86" s="463"/>
    </row>
    <row r="87" spans="1:16" ht="128.25" customHeight="1" x14ac:dyDescent="0.25">
      <c r="A87" s="69" t="s">
        <v>160</v>
      </c>
      <c r="B87" s="69" t="s">
        <v>603</v>
      </c>
      <c r="C87" s="69" t="s">
        <v>1638</v>
      </c>
      <c r="D87" s="69">
        <v>22730867</v>
      </c>
      <c r="E87" s="69" t="s">
        <v>1083</v>
      </c>
      <c r="F87" s="69" t="s">
        <v>1639</v>
      </c>
      <c r="G87" s="138" t="s">
        <v>1640</v>
      </c>
      <c r="H87" s="5"/>
      <c r="I87" s="69" t="s">
        <v>1509</v>
      </c>
      <c r="J87" s="294" t="s">
        <v>1641</v>
      </c>
      <c r="K87" s="164" t="s">
        <v>1511</v>
      </c>
      <c r="L87" s="58" t="s">
        <v>95</v>
      </c>
      <c r="M87" s="58" t="s">
        <v>95</v>
      </c>
      <c r="N87" s="58" t="s">
        <v>95</v>
      </c>
      <c r="O87" s="457"/>
      <c r="P87" s="458"/>
    </row>
    <row r="88" spans="1:16" ht="60" x14ac:dyDescent="0.25">
      <c r="A88" s="109" t="s">
        <v>220</v>
      </c>
      <c r="B88" s="109" t="s">
        <v>603</v>
      </c>
      <c r="C88" s="109" t="s">
        <v>1642</v>
      </c>
      <c r="D88" s="109">
        <v>73208650</v>
      </c>
      <c r="E88" s="69" t="s">
        <v>1643</v>
      </c>
      <c r="F88" s="69" t="s">
        <v>1644</v>
      </c>
      <c r="G88" s="138" t="s">
        <v>1645</v>
      </c>
      <c r="H88" s="69"/>
      <c r="I88" s="69" t="s">
        <v>1646</v>
      </c>
      <c r="J88" s="69" t="s">
        <v>1647</v>
      </c>
      <c r="K88" s="69" t="s">
        <v>1643</v>
      </c>
      <c r="L88" s="109" t="s">
        <v>95</v>
      </c>
      <c r="M88" s="109" t="s">
        <v>95</v>
      </c>
      <c r="N88" s="109" t="s">
        <v>95</v>
      </c>
      <c r="O88" s="457"/>
      <c r="P88" s="458"/>
    </row>
    <row r="89" spans="1:16" ht="60" x14ac:dyDescent="0.25">
      <c r="A89" s="109" t="s">
        <v>220</v>
      </c>
      <c r="B89" s="109" t="s">
        <v>603</v>
      </c>
      <c r="C89" s="109" t="s">
        <v>1648</v>
      </c>
      <c r="D89" s="109">
        <v>20549810</v>
      </c>
      <c r="E89" s="109" t="s">
        <v>1643</v>
      </c>
      <c r="F89" s="69" t="s">
        <v>1649</v>
      </c>
      <c r="G89" s="138" t="s">
        <v>1650</v>
      </c>
      <c r="H89" s="69"/>
      <c r="I89" s="69" t="s">
        <v>1651</v>
      </c>
      <c r="J89" s="138" t="s">
        <v>1652</v>
      </c>
      <c r="K89" s="69" t="s">
        <v>1643</v>
      </c>
      <c r="L89" s="109" t="s">
        <v>95</v>
      </c>
      <c r="M89" s="109" t="s">
        <v>95</v>
      </c>
      <c r="N89" s="109" t="s">
        <v>95</v>
      </c>
      <c r="O89" s="457"/>
      <c r="P89" s="458"/>
    </row>
    <row r="90" spans="1:16" ht="42.75" customHeight="1" x14ac:dyDescent="0.25">
      <c r="A90" s="109"/>
      <c r="B90" s="109"/>
      <c r="C90" s="69"/>
      <c r="D90" s="109"/>
      <c r="E90" s="69"/>
      <c r="F90" s="69"/>
      <c r="G90" s="137"/>
      <c r="H90" s="109"/>
      <c r="I90" s="69"/>
      <c r="J90" s="69"/>
      <c r="K90" s="69"/>
      <c r="L90" s="109"/>
      <c r="M90" s="109"/>
      <c r="N90" s="109"/>
      <c r="O90" s="457"/>
      <c r="P90" s="458"/>
    </row>
    <row r="91" spans="1:16" ht="99" customHeight="1" x14ac:dyDescent="0.25">
      <c r="A91" s="109"/>
      <c r="B91" s="109"/>
      <c r="C91" s="69"/>
      <c r="D91" s="109"/>
      <c r="E91" s="69"/>
      <c r="F91" s="69"/>
      <c r="G91" s="137"/>
      <c r="H91" s="69"/>
      <c r="I91" s="69"/>
      <c r="J91" s="69"/>
      <c r="K91" s="69"/>
      <c r="L91" s="109"/>
      <c r="M91" s="109"/>
      <c r="N91" s="109"/>
      <c r="O91" s="457"/>
      <c r="P91" s="458"/>
    </row>
    <row r="92" spans="1:16" x14ac:dyDescent="0.25">
      <c r="A92" s="9"/>
      <c r="B92" s="9"/>
      <c r="C92" s="9"/>
      <c r="D92" s="9"/>
      <c r="E92" s="9"/>
      <c r="F92" s="9"/>
      <c r="G92" s="9"/>
      <c r="H92" s="9"/>
      <c r="I92" s="9"/>
      <c r="J92" s="9"/>
      <c r="K92" s="9"/>
      <c r="L92" s="9"/>
      <c r="M92" s="9"/>
      <c r="N92" s="9"/>
      <c r="O92" s="9"/>
      <c r="P92" s="9"/>
    </row>
    <row r="93" spans="1:16" x14ac:dyDescent="0.25">
      <c r="A93" s="9"/>
      <c r="B93" s="9"/>
      <c r="C93" s="9"/>
      <c r="D93" s="9"/>
      <c r="E93" s="9"/>
      <c r="F93" s="9"/>
      <c r="G93" s="9"/>
      <c r="H93" s="9"/>
      <c r="I93" s="9"/>
      <c r="J93" s="9"/>
      <c r="K93" s="9"/>
      <c r="L93" s="9"/>
      <c r="M93" s="9"/>
      <c r="N93" s="9"/>
      <c r="O93" s="9"/>
      <c r="P93" s="9"/>
    </row>
    <row r="94" spans="1:16" ht="51" customHeight="1" thickBot="1" x14ac:dyDescent="0.3">
      <c r="A94" s="9"/>
      <c r="B94" s="9"/>
      <c r="C94" s="9"/>
      <c r="D94" s="9"/>
      <c r="E94" s="9"/>
      <c r="F94" s="9"/>
      <c r="G94" s="9"/>
      <c r="H94" s="9"/>
      <c r="I94" s="9"/>
      <c r="J94" s="9"/>
      <c r="K94" s="9"/>
      <c r="L94" s="9"/>
      <c r="M94" s="9"/>
      <c r="N94" s="9"/>
      <c r="O94" s="9"/>
      <c r="P94" s="9"/>
    </row>
    <row r="95" spans="1:16" ht="27" thickBot="1" x14ac:dyDescent="0.3">
      <c r="A95" s="449" t="s">
        <v>44</v>
      </c>
      <c r="B95" s="450"/>
      <c r="C95" s="450"/>
      <c r="D95" s="450"/>
      <c r="E95" s="450"/>
      <c r="F95" s="450"/>
      <c r="G95" s="450"/>
      <c r="H95" s="450"/>
      <c r="I95" s="450"/>
      <c r="J95" s="450"/>
      <c r="K95" s="450"/>
      <c r="L95" s="450"/>
      <c r="M95" s="451"/>
      <c r="N95" s="9"/>
      <c r="O95" s="9"/>
      <c r="P95" s="9"/>
    </row>
    <row r="96" spans="1:16" x14ac:dyDescent="0.25">
      <c r="A96" s="9"/>
      <c r="B96" s="9"/>
      <c r="C96" s="9"/>
      <c r="D96" s="9"/>
      <c r="E96" s="9"/>
      <c r="F96" s="9"/>
      <c r="G96" s="9"/>
      <c r="H96" s="9"/>
      <c r="I96" s="9"/>
      <c r="J96" s="9"/>
      <c r="K96" s="9"/>
      <c r="L96" s="9"/>
      <c r="M96" s="9"/>
      <c r="N96" s="9"/>
      <c r="O96" s="9"/>
      <c r="P96" s="9"/>
    </row>
    <row r="97" spans="1:16" x14ac:dyDescent="0.25">
      <c r="A97" s="9"/>
      <c r="B97" s="9"/>
      <c r="C97" s="9"/>
      <c r="D97" s="9"/>
      <c r="E97" s="9"/>
      <c r="F97" s="9"/>
      <c r="G97" s="9"/>
      <c r="H97" s="9"/>
      <c r="I97" s="9"/>
      <c r="J97" s="9"/>
      <c r="K97" s="9"/>
      <c r="L97" s="9"/>
      <c r="M97" s="9"/>
      <c r="N97" s="9"/>
      <c r="O97" s="9"/>
      <c r="P97" s="9"/>
    </row>
    <row r="98" spans="1:16" ht="30" x14ac:dyDescent="0.25">
      <c r="A98" s="68" t="s">
        <v>33</v>
      </c>
      <c r="B98" s="68" t="s">
        <v>45</v>
      </c>
      <c r="C98" s="452" t="s">
        <v>3</v>
      </c>
      <c r="D98" s="454"/>
      <c r="E98" s="9"/>
      <c r="F98" s="9"/>
      <c r="G98" s="9"/>
      <c r="H98" s="9"/>
      <c r="I98" s="9"/>
      <c r="J98" s="9"/>
      <c r="K98" s="9"/>
      <c r="L98" s="9"/>
      <c r="M98" s="9"/>
      <c r="N98" s="9"/>
      <c r="O98" s="9"/>
      <c r="P98" s="9"/>
    </row>
    <row r="99" spans="1:16" ht="30" x14ac:dyDescent="0.25">
      <c r="A99" s="69" t="s">
        <v>85</v>
      </c>
      <c r="B99" s="109" t="s">
        <v>95</v>
      </c>
      <c r="C99" s="463"/>
      <c r="D99" s="463"/>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x14ac:dyDescent="0.25">
      <c r="A101" s="9"/>
      <c r="B101" s="9"/>
      <c r="C101" s="9"/>
      <c r="D101" s="9"/>
      <c r="E101" s="9"/>
      <c r="F101" s="9"/>
      <c r="G101" s="9"/>
      <c r="H101" s="9"/>
      <c r="I101" s="9"/>
      <c r="J101" s="9"/>
      <c r="K101" s="9"/>
      <c r="L101" s="9"/>
      <c r="M101" s="9"/>
      <c r="N101" s="9"/>
      <c r="O101" s="9"/>
      <c r="P101" s="9"/>
    </row>
    <row r="102" spans="1:16" ht="26.25" x14ac:dyDescent="0.25">
      <c r="A102" s="437" t="s">
        <v>62</v>
      </c>
      <c r="B102" s="438"/>
      <c r="C102" s="438"/>
      <c r="D102" s="438"/>
      <c r="E102" s="438"/>
      <c r="F102" s="438"/>
      <c r="G102" s="438"/>
      <c r="H102" s="438"/>
      <c r="I102" s="438"/>
      <c r="J102" s="438"/>
      <c r="K102" s="438"/>
      <c r="L102" s="438"/>
      <c r="M102" s="438"/>
      <c r="N102" s="438"/>
      <c r="O102" s="438"/>
      <c r="P102" s="9"/>
    </row>
    <row r="103" spans="1:16" x14ac:dyDescent="0.25">
      <c r="A103" s="9"/>
      <c r="B103" s="9"/>
      <c r="C103" s="9"/>
      <c r="D103" s="9"/>
      <c r="E103" s="9"/>
      <c r="F103" s="9"/>
      <c r="G103" s="9"/>
      <c r="H103" s="9"/>
      <c r="I103" s="9"/>
      <c r="J103" s="9"/>
      <c r="K103" s="9"/>
      <c r="L103" s="9"/>
      <c r="M103" s="9"/>
      <c r="N103" s="9"/>
      <c r="O103" s="9"/>
      <c r="P103" s="9"/>
    </row>
    <row r="104" spans="1:16" ht="15.75" thickBot="1" x14ac:dyDescent="0.3">
      <c r="A104" s="9"/>
      <c r="B104" s="9"/>
      <c r="C104" s="9"/>
      <c r="D104" s="9"/>
      <c r="E104" s="9"/>
      <c r="F104" s="9"/>
      <c r="G104" s="9"/>
      <c r="H104" s="9"/>
      <c r="I104" s="9"/>
      <c r="J104" s="9"/>
      <c r="K104" s="9"/>
      <c r="L104" s="9"/>
      <c r="M104" s="9"/>
      <c r="N104" s="9"/>
      <c r="O104" s="9"/>
      <c r="P104" s="9"/>
    </row>
    <row r="105" spans="1:16" ht="27" thickBot="1" x14ac:dyDescent="0.3">
      <c r="A105" s="449" t="s">
        <v>52</v>
      </c>
      <c r="B105" s="450"/>
      <c r="C105" s="450"/>
      <c r="D105" s="450"/>
      <c r="E105" s="450"/>
      <c r="F105" s="450"/>
      <c r="G105" s="450"/>
      <c r="H105" s="450"/>
      <c r="I105" s="450"/>
      <c r="J105" s="450"/>
      <c r="K105" s="450"/>
      <c r="L105" s="450"/>
      <c r="M105" s="451"/>
      <c r="N105" s="9"/>
      <c r="O105" s="9"/>
      <c r="P105" s="9"/>
    </row>
    <row r="106" spans="1:16" x14ac:dyDescent="0.25">
      <c r="A106" s="9"/>
      <c r="B106" s="9"/>
      <c r="C106" s="9"/>
      <c r="D106" s="9"/>
      <c r="E106" s="9"/>
      <c r="F106" s="9"/>
      <c r="G106" s="9"/>
      <c r="H106" s="9"/>
      <c r="I106" s="9"/>
      <c r="J106" s="9"/>
      <c r="K106" s="9"/>
      <c r="L106" s="9"/>
      <c r="M106" s="9"/>
      <c r="N106" s="9"/>
      <c r="O106" s="9"/>
      <c r="P106" s="9"/>
    </row>
    <row r="107" spans="1:16" ht="15.75" thickBot="1" x14ac:dyDescent="0.3">
      <c r="A107" s="9"/>
      <c r="B107" s="9"/>
      <c r="C107" s="9"/>
      <c r="D107" s="9"/>
      <c r="E107" s="9"/>
      <c r="F107" s="9"/>
      <c r="G107" s="9"/>
      <c r="H107" s="9"/>
      <c r="I107" s="9"/>
      <c r="J107" s="9"/>
      <c r="K107" s="9"/>
      <c r="L107" s="65"/>
      <c r="M107" s="65"/>
      <c r="N107" s="9"/>
      <c r="O107" s="9"/>
      <c r="P107" s="9"/>
    </row>
    <row r="108" spans="1:16" ht="90" x14ac:dyDescent="0.25">
      <c r="A108" s="106" t="s">
        <v>104</v>
      </c>
      <c r="B108" s="106" t="s">
        <v>105</v>
      </c>
      <c r="C108" s="106" t="s">
        <v>106</v>
      </c>
      <c r="D108" s="106" t="s">
        <v>43</v>
      </c>
      <c r="E108" s="106" t="s">
        <v>22</v>
      </c>
      <c r="F108" s="106" t="s">
        <v>65</v>
      </c>
      <c r="G108" s="106" t="s">
        <v>17</v>
      </c>
      <c r="H108" s="106" t="s">
        <v>10</v>
      </c>
      <c r="I108" s="106" t="s">
        <v>31</v>
      </c>
      <c r="J108" s="106" t="s">
        <v>59</v>
      </c>
      <c r="K108" s="106" t="s">
        <v>20</v>
      </c>
      <c r="L108" s="91" t="s">
        <v>26</v>
      </c>
      <c r="M108" s="106" t="s">
        <v>107</v>
      </c>
      <c r="N108" s="106" t="s">
        <v>36</v>
      </c>
      <c r="O108" s="107" t="s">
        <v>11</v>
      </c>
      <c r="P108" s="107" t="s">
        <v>19</v>
      </c>
    </row>
    <row r="109" spans="1:16" ht="30" x14ac:dyDescent="0.25">
      <c r="A109" s="50" t="s">
        <v>1496</v>
      </c>
      <c r="B109" s="103"/>
      <c r="C109" s="102" t="s">
        <v>189</v>
      </c>
      <c r="D109" s="97" t="s">
        <v>1653</v>
      </c>
      <c r="E109" s="98" t="s">
        <v>95</v>
      </c>
      <c r="F109" s="105"/>
      <c r="G109" s="105">
        <v>39833</v>
      </c>
      <c r="H109" s="105">
        <v>40178</v>
      </c>
      <c r="I109" s="99" t="s">
        <v>96</v>
      </c>
      <c r="J109" s="90">
        <v>3.3</v>
      </c>
      <c r="K109" s="155">
        <v>7.36</v>
      </c>
      <c r="L109" s="124">
        <v>1137</v>
      </c>
      <c r="M109" s="90"/>
      <c r="N109" s="27"/>
      <c r="O109" s="27"/>
      <c r="P109" s="116"/>
    </row>
    <row r="110" spans="1:16" ht="30" x14ac:dyDescent="0.25">
      <c r="A110" s="50" t="s">
        <v>1496</v>
      </c>
      <c r="B110" s="98"/>
      <c r="C110" s="102" t="s">
        <v>189</v>
      </c>
      <c r="D110" s="97" t="s">
        <v>1654</v>
      </c>
      <c r="E110" s="98" t="s">
        <v>95</v>
      </c>
      <c r="F110" s="98"/>
      <c r="G110" s="105">
        <v>40562</v>
      </c>
      <c r="H110" s="105">
        <v>40908</v>
      </c>
      <c r="I110" s="99" t="s">
        <v>96</v>
      </c>
      <c r="J110" s="90">
        <v>11.36</v>
      </c>
      <c r="K110" s="155"/>
      <c r="L110" s="124">
        <v>169</v>
      </c>
      <c r="M110" s="90"/>
      <c r="N110" s="27"/>
      <c r="O110" s="27"/>
      <c r="P110" s="116"/>
    </row>
    <row r="111" spans="1:16" ht="30" x14ac:dyDescent="0.25">
      <c r="A111" s="50" t="s">
        <v>1496</v>
      </c>
      <c r="B111" s="98"/>
      <c r="C111" s="102" t="s">
        <v>189</v>
      </c>
      <c r="D111" s="97" t="s">
        <v>1655</v>
      </c>
      <c r="E111" s="98" t="s">
        <v>95</v>
      </c>
      <c r="F111" s="98"/>
      <c r="G111" s="105">
        <v>41852</v>
      </c>
      <c r="H111" s="105">
        <v>42004</v>
      </c>
      <c r="I111" s="99" t="s">
        <v>96</v>
      </c>
      <c r="J111" s="90">
        <v>4.96</v>
      </c>
      <c r="K111" s="99"/>
      <c r="L111" s="124"/>
      <c r="M111" s="90"/>
      <c r="N111" s="27"/>
      <c r="O111" s="27"/>
      <c r="P111" s="116"/>
    </row>
    <row r="112" spans="1:16" x14ac:dyDescent="0.25">
      <c r="A112" s="50"/>
      <c r="B112" s="98"/>
      <c r="C112" s="102"/>
      <c r="D112" s="97"/>
      <c r="E112" s="98"/>
      <c r="F112" s="98"/>
      <c r="G112" s="105"/>
      <c r="H112" s="105"/>
      <c r="I112" s="99"/>
      <c r="J112" s="90"/>
      <c r="K112" s="99"/>
      <c r="L112" s="124"/>
      <c r="M112" s="90"/>
      <c r="N112" s="27"/>
      <c r="O112" s="27"/>
      <c r="P112" s="116"/>
    </row>
    <row r="113" spans="1:16" x14ac:dyDescent="0.25">
      <c r="A113" s="102"/>
      <c r="B113" s="103"/>
      <c r="C113" s="102"/>
      <c r="D113" s="97"/>
      <c r="E113" s="98"/>
      <c r="F113" s="98"/>
      <c r="G113" s="98"/>
      <c r="H113" s="99"/>
      <c r="I113" s="99"/>
      <c r="J113" s="90"/>
      <c r="K113" s="99"/>
      <c r="L113" s="90"/>
      <c r="M113" s="90"/>
      <c r="N113" s="27"/>
      <c r="O113" s="27"/>
      <c r="P113" s="116"/>
    </row>
    <row r="114" spans="1:16" x14ac:dyDescent="0.25">
      <c r="A114" s="102"/>
      <c r="B114" s="103"/>
      <c r="C114" s="102"/>
      <c r="D114" s="97"/>
      <c r="E114" s="98"/>
      <c r="F114" s="98"/>
      <c r="G114" s="98"/>
      <c r="H114" s="99"/>
      <c r="I114" s="99"/>
      <c r="J114" s="90"/>
      <c r="K114" s="99"/>
      <c r="L114" s="90"/>
      <c r="M114" s="90"/>
      <c r="N114" s="27"/>
      <c r="O114" s="27"/>
      <c r="P114" s="116"/>
    </row>
    <row r="115" spans="1:16" x14ac:dyDescent="0.25">
      <c r="A115" s="102"/>
      <c r="B115" s="103"/>
      <c r="C115" s="102"/>
      <c r="D115" s="97"/>
      <c r="E115" s="98"/>
      <c r="F115" s="98"/>
      <c r="G115" s="98"/>
      <c r="H115" s="99"/>
      <c r="I115" s="99"/>
      <c r="J115" s="90"/>
      <c r="K115" s="99"/>
      <c r="L115" s="90"/>
      <c r="M115" s="90"/>
      <c r="N115" s="27"/>
      <c r="O115" s="27"/>
      <c r="P115" s="116"/>
    </row>
    <row r="116" spans="1:16" x14ac:dyDescent="0.25">
      <c r="A116" s="102"/>
      <c r="B116" s="103"/>
      <c r="C116" s="102"/>
      <c r="D116" s="97"/>
      <c r="E116" s="98"/>
      <c r="F116" s="98"/>
      <c r="G116" s="98"/>
      <c r="H116" s="99"/>
      <c r="I116" s="99"/>
      <c r="J116" s="90"/>
      <c r="K116" s="99"/>
      <c r="L116" s="90"/>
      <c r="M116" s="90"/>
      <c r="N116" s="27"/>
      <c r="O116" s="27"/>
      <c r="P116" s="116"/>
    </row>
    <row r="117" spans="1:16" x14ac:dyDescent="0.25">
      <c r="A117" s="50" t="s">
        <v>16</v>
      </c>
      <c r="B117" s="103"/>
      <c r="C117" s="102"/>
      <c r="D117" s="97"/>
      <c r="E117" s="98"/>
      <c r="F117" s="98"/>
      <c r="G117" s="98"/>
      <c r="H117" s="99"/>
      <c r="I117" s="99"/>
      <c r="J117" s="114">
        <f t="shared" ref="J117:M117" si="1">SUM(J109:J116)</f>
        <v>19.62</v>
      </c>
      <c r="K117" s="104">
        <f t="shared" si="1"/>
        <v>7.36</v>
      </c>
      <c r="L117" s="114">
        <f t="shared" si="1"/>
        <v>1306</v>
      </c>
      <c r="M117" s="104">
        <f t="shared" si="1"/>
        <v>0</v>
      </c>
      <c r="N117" s="27"/>
      <c r="O117" s="27"/>
      <c r="P117" s="117"/>
    </row>
    <row r="118" spans="1:16" x14ac:dyDescent="0.25">
      <c r="A118" s="30"/>
      <c r="B118" s="30"/>
      <c r="C118" s="30"/>
      <c r="D118" s="31"/>
      <c r="E118" s="30"/>
      <c r="F118" s="30"/>
      <c r="G118" s="30"/>
      <c r="H118" s="30"/>
      <c r="I118" s="30"/>
      <c r="J118" s="30"/>
      <c r="K118" s="30"/>
      <c r="L118" s="30"/>
      <c r="M118" s="30"/>
      <c r="N118" s="30"/>
      <c r="O118" s="30"/>
      <c r="P118" s="9"/>
    </row>
    <row r="119" spans="1:16" ht="18.75" x14ac:dyDescent="0.25">
      <c r="A119" s="59" t="s">
        <v>32</v>
      </c>
      <c r="B119" s="73">
        <f>+J117</f>
        <v>19.62</v>
      </c>
      <c r="C119" s="9"/>
      <c r="D119" s="9"/>
      <c r="E119" s="9"/>
      <c r="F119" s="9"/>
      <c r="G119" s="32"/>
      <c r="H119" s="32"/>
      <c r="I119" s="32"/>
      <c r="J119" s="32"/>
      <c r="K119" s="32"/>
      <c r="L119" s="32"/>
      <c r="M119" s="30"/>
      <c r="N119" s="30"/>
      <c r="O119" s="30"/>
      <c r="P119" s="9"/>
    </row>
    <row r="120" spans="1:16" x14ac:dyDescent="0.25">
      <c r="A120" s="9"/>
      <c r="B120" s="9"/>
      <c r="C120" s="9"/>
      <c r="D120" s="9"/>
      <c r="E120" s="9"/>
      <c r="F120" s="9"/>
      <c r="G120" s="9"/>
      <c r="H120" s="9"/>
      <c r="I120" s="9"/>
      <c r="J120" s="9"/>
      <c r="K120" s="9"/>
      <c r="L120" s="9"/>
      <c r="M120" s="9"/>
      <c r="N120" s="9"/>
      <c r="O120" s="9"/>
      <c r="P120" s="9"/>
    </row>
    <row r="121" spans="1:16" ht="15.75" thickBot="1" x14ac:dyDescent="0.3">
      <c r="A121" s="9"/>
      <c r="B121" s="9"/>
      <c r="C121" s="9"/>
      <c r="D121" s="9"/>
      <c r="E121" s="9"/>
      <c r="F121" s="9"/>
      <c r="G121" s="9"/>
      <c r="H121" s="9"/>
      <c r="I121" s="9"/>
      <c r="J121" s="9"/>
      <c r="K121" s="9"/>
      <c r="L121" s="9"/>
      <c r="M121" s="9"/>
      <c r="N121" s="9"/>
      <c r="O121" s="9"/>
      <c r="P121" s="9"/>
    </row>
    <row r="122" spans="1:16" ht="30.75" thickBot="1" x14ac:dyDescent="0.3">
      <c r="A122" s="76" t="s">
        <v>47</v>
      </c>
      <c r="B122" s="77" t="s">
        <v>48</v>
      </c>
      <c r="C122" s="76" t="s">
        <v>49</v>
      </c>
      <c r="D122" s="77" t="s">
        <v>53</v>
      </c>
      <c r="E122" s="9"/>
      <c r="F122" s="9"/>
      <c r="G122" s="9"/>
      <c r="H122" s="307"/>
      <c r="I122" s="9"/>
      <c r="J122" s="9"/>
      <c r="K122" s="9"/>
      <c r="L122" s="9"/>
      <c r="M122" s="9"/>
      <c r="N122" s="9"/>
      <c r="O122" s="9"/>
      <c r="P122" s="9"/>
    </row>
    <row r="123" spans="1:16" x14ac:dyDescent="0.25">
      <c r="A123" s="67" t="s">
        <v>86</v>
      </c>
      <c r="B123" s="70">
        <v>20</v>
      </c>
      <c r="C123" s="70"/>
      <c r="D123" s="467">
        <f>+C123+C124+C125</f>
        <v>40</v>
      </c>
      <c r="E123" s="9"/>
      <c r="F123" s="9"/>
      <c r="G123" s="9"/>
      <c r="H123" s="9"/>
      <c r="I123" s="9"/>
      <c r="J123" s="9"/>
      <c r="K123" s="9"/>
      <c r="L123" s="9"/>
      <c r="M123" s="9"/>
      <c r="N123" s="9"/>
      <c r="O123" s="9"/>
      <c r="P123" s="9"/>
    </row>
    <row r="124" spans="1:16" x14ac:dyDescent="0.25">
      <c r="A124" s="67" t="s">
        <v>87</v>
      </c>
      <c r="B124" s="200">
        <v>30</v>
      </c>
      <c r="C124" s="193"/>
      <c r="D124" s="468"/>
      <c r="E124" s="9"/>
      <c r="F124" s="9"/>
      <c r="G124" s="9"/>
      <c r="H124" s="9"/>
      <c r="I124" s="9"/>
      <c r="J124" s="9"/>
      <c r="K124" s="9"/>
      <c r="L124" s="9"/>
      <c r="M124" s="9"/>
      <c r="N124" s="9"/>
      <c r="O124" s="9"/>
      <c r="P124" s="9"/>
    </row>
    <row r="125" spans="1:16" ht="15.75" thickBot="1" x14ac:dyDescent="0.3">
      <c r="A125" s="67" t="s">
        <v>88</v>
      </c>
      <c r="B125" s="72">
        <v>40</v>
      </c>
      <c r="C125" s="72">
        <v>40</v>
      </c>
      <c r="D125" s="469"/>
      <c r="E125" s="9"/>
      <c r="F125" s="9"/>
      <c r="G125" s="9"/>
      <c r="H125" s="9"/>
      <c r="I125" s="9"/>
      <c r="J125" s="9"/>
      <c r="K125" s="9"/>
      <c r="L125" s="9"/>
      <c r="M125" s="9"/>
      <c r="N125" s="9"/>
      <c r="O125" s="9"/>
      <c r="P125" s="9"/>
    </row>
    <row r="126" spans="1:16" x14ac:dyDescent="0.25">
      <c r="A126" s="9"/>
      <c r="B126" s="9"/>
      <c r="C126" s="9"/>
      <c r="D126" s="9"/>
      <c r="E126" s="9"/>
      <c r="F126" s="9"/>
      <c r="G126" s="9"/>
      <c r="H126" s="9"/>
      <c r="I126" s="9"/>
      <c r="J126" s="9"/>
      <c r="K126" s="9"/>
      <c r="L126" s="9"/>
      <c r="M126" s="9"/>
      <c r="N126" s="9"/>
      <c r="O126" s="9"/>
      <c r="P126" s="9"/>
    </row>
    <row r="127" spans="1:16" ht="15.75" thickBot="1" x14ac:dyDescent="0.3">
      <c r="A127" s="9"/>
      <c r="B127" s="9"/>
      <c r="C127" s="9"/>
      <c r="D127" s="9"/>
      <c r="E127" s="9"/>
      <c r="F127" s="9"/>
      <c r="G127" s="9"/>
      <c r="H127" s="9"/>
      <c r="I127" s="9"/>
      <c r="J127" s="9"/>
      <c r="K127" s="9"/>
      <c r="L127" s="9"/>
      <c r="M127" s="9"/>
      <c r="N127" s="9"/>
      <c r="O127" s="9"/>
      <c r="P127" s="9"/>
    </row>
    <row r="128" spans="1:16" ht="27" thickBot="1" x14ac:dyDescent="0.3">
      <c r="A128" s="449" t="s">
        <v>50</v>
      </c>
      <c r="B128" s="450"/>
      <c r="C128" s="450"/>
      <c r="D128" s="450"/>
      <c r="E128" s="450"/>
      <c r="F128" s="450"/>
      <c r="G128" s="450"/>
      <c r="H128" s="450"/>
      <c r="I128" s="450"/>
      <c r="J128" s="450"/>
      <c r="K128" s="450"/>
      <c r="L128" s="450"/>
      <c r="M128" s="451"/>
      <c r="N128" s="9"/>
      <c r="O128" s="9"/>
      <c r="P128" s="9"/>
    </row>
    <row r="129" spans="1:16" x14ac:dyDescent="0.25">
      <c r="A129" s="9"/>
      <c r="B129" s="9"/>
      <c r="C129" s="9"/>
      <c r="D129" s="9"/>
      <c r="E129" s="9"/>
      <c r="F129" s="9"/>
      <c r="G129" s="9"/>
      <c r="H129" s="9"/>
      <c r="I129" s="9"/>
      <c r="J129" s="9"/>
      <c r="K129" s="9"/>
      <c r="L129" s="9"/>
      <c r="M129" s="9"/>
      <c r="N129" s="9"/>
      <c r="O129" s="9"/>
      <c r="P129" s="9"/>
    </row>
    <row r="130" spans="1:16" ht="120" x14ac:dyDescent="0.25">
      <c r="A130" s="108" t="s">
        <v>0</v>
      </c>
      <c r="B130" s="108" t="s">
        <v>39</v>
      </c>
      <c r="C130" s="108" t="s">
        <v>40</v>
      </c>
      <c r="D130" s="108" t="s">
        <v>78</v>
      </c>
      <c r="E130" s="108" t="s">
        <v>80</v>
      </c>
      <c r="F130" s="108" t="s">
        <v>81</v>
      </c>
      <c r="G130" s="108" t="s">
        <v>82</v>
      </c>
      <c r="H130" s="108" t="s">
        <v>79</v>
      </c>
      <c r="I130" s="452" t="s">
        <v>83</v>
      </c>
      <c r="J130" s="453"/>
      <c r="K130" s="454"/>
      <c r="L130" s="108" t="s">
        <v>84</v>
      </c>
      <c r="M130" s="108" t="s">
        <v>41</v>
      </c>
      <c r="N130" s="108" t="s">
        <v>42</v>
      </c>
      <c r="O130" s="452" t="s">
        <v>3</v>
      </c>
      <c r="P130" s="454"/>
    </row>
    <row r="131" spans="1:16" ht="45" x14ac:dyDescent="0.25">
      <c r="A131" s="190" t="s">
        <v>510</v>
      </c>
      <c r="B131" s="273" t="s">
        <v>1656</v>
      </c>
      <c r="C131" s="3" t="s">
        <v>1657</v>
      </c>
      <c r="D131" s="3">
        <v>57452055</v>
      </c>
      <c r="E131" s="69" t="s">
        <v>646</v>
      </c>
      <c r="F131" s="69" t="s">
        <v>313</v>
      </c>
      <c r="G131" s="137">
        <v>39493</v>
      </c>
      <c r="H131" s="58"/>
      <c r="I131" s="69" t="s">
        <v>1515</v>
      </c>
      <c r="J131" s="294" t="s">
        <v>1658</v>
      </c>
      <c r="K131" s="69" t="s">
        <v>160</v>
      </c>
      <c r="L131" s="109" t="s">
        <v>95</v>
      </c>
      <c r="M131" s="109" t="s">
        <v>95</v>
      </c>
      <c r="N131" s="109" t="s">
        <v>95</v>
      </c>
      <c r="O131" s="461"/>
      <c r="P131" s="462"/>
    </row>
    <row r="132" spans="1:16" ht="90" x14ac:dyDescent="0.25">
      <c r="A132" s="190" t="s">
        <v>92</v>
      </c>
      <c r="B132" s="273" t="s">
        <v>1656</v>
      </c>
      <c r="C132" s="190" t="s">
        <v>1659</v>
      </c>
      <c r="D132" s="3">
        <v>22539421</v>
      </c>
      <c r="E132" s="69" t="s">
        <v>1535</v>
      </c>
      <c r="F132" s="69" t="s">
        <v>1084</v>
      </c>
      <c r="G132" s="137">
        <v>39717</v>
      </c>
      <c r="H132" s="58"/>
      <c r="I132" s="69" t="s">
        <v>1660</v>
      </c>
      <c r="J132" s="294" t="s">
        <v>1661</v>
      </c>
      <c r="K132" s="69" t="s">
        <v>1662</v>
      </c>
      <c r="L132" s="109" t="s">
        <v>95</v>
      </c>
      <c r="M132" s="109" t="s">
        <v>95</v>
      </c>
      <c r="N132" s="109" t="s">
        <v>95</v>
      </c>
      <c r="O132" s="461"/>
      <c r="P132" s="462"/>
    </row>
    <row r="133" spans="1:16" ht="72" customHeight="1" x14ac:dyDescent="0.25">
      <c r="A133" s="190" t="s">
        <v>93</v>
      </c>
      <c r="B133" s="273" t="s">
        <v>1656</v>
      </c>
      <c r="C133" s="3" t="s">
        <v>1663</v>
      </c>
      <c r="D133" s="3">
        <v>1103214400</v>
      </c>
      <c r="E133" s="69" t="s">
        <v>1178</v>
      </c>
      <c r="F133" s="69" t="s">
        <v>652</v>
      </c>
      <c r="G133" s="137">
        <v>40316</v>
      </c>
      <c r="H133" s="86"/>
      <c r="I133" s="69" t="s">
        <v>1515</v>
      </c>
      <c r="J133" s="294" t="s">
        <v>1664</v>
      </c>
      <c r="K133" s="69" t="s">
        <v>1665</v>
      </c>
      <c r="L133" s="109" t="s">
        <v>95</v>
      </c>
      <c r="M133" s="109" t="s">
        <v>95</v>
      </c>
      <c r="N133" s="109" t="s">
        <v>95</v>
      </c>
      <c r="O133" s="463"/>
      <c r="P133" s="463"/>
    </row>
    <row r="134" spans="1:16" x14ac:dyDescent="0.25">
      <c r="A134" s="9"/>
      <c r="B134" s="9"/>
      <c r="C134" s="9"/>
      <c r="D134" s="9"/>
      <c r="E134" s="9"/>
      <c r="F134" s="9"/>
      <c r="G134" s="9"/>
      <c r="H134" s="9"/>
      <c r="I134" s="9"/>
      <c r="J134" s="9"/>
      <c r="K134" s="9"/>
      <c r="L134" s="9"/>
      <c r="M134" s="9"/>
      <c r="N134" s="9"/>
      <c r="O134" s="9"/>
      <c r="P134" s="9"/>
    </row>
    <row r="135" spans="1:16" x14ac:dyDescent="0.25">
      <c r="A135" s="9"/>
      <c r="B135" s="9"/>
      <c r="C135" s="9"/>
      <c r="D135" s="9"/>
      <c r="E135" s="9"/>
      <c r="F135" s="9"/>
      <c r="G135" s="9"/>
      <c r="H135" s="9"/>
      <c r="I135" s="9"/>
      <c r="J135" s="9"/>
      <c r="K135" s="9"/>
      <c r="L135" s="9"/>
      <c r="M135" s="9"/>
      <c r="N135" s="9"/>
      <c r="O135" s="9"/>
      <c r="P135" s="9"/>
    </row>
    <row r="136" spans="1:16" ht="15.75" thickBot="1" x14ac:dyDescent="0.3">
      <c r="A136" s="9"/>
      <c r="B136" s="9"/>
      <c r="C136" s="9"/>
      <c r="D136" s="9"/>
      <c r="E136" s="9"/>
      <c r="F136" s="9"/>
      <c r="G136" s="9"/>
      <c r="H136" s="9"/>
      <c r="I136" s="9"/>
      <c r="J136" s="9"/>
      <c r="K136" s="9"/>
      <c r="L136" s="9"/>
      <c r="M136" s="9"/>
      <c r="N136" s="9"/>
      <c r="O136" s="9"/>
      <c r="P136" s="9"/>
    </row>
    <row r="137" spans="1:16" ht="30" x14ac:dyDescent="0.25">
      <c r="A137" s="112" t="s">
        <v>33</v>
      </c>
      <c r="B137" s="112" t="s">
        <v>47</v>
      </c>
      <c r="C137" s="108" t="s">
        <v>48</v>
      </c>
      <c r="D137" s="112" t="s">
        <v>49</v>
      </c>
      <c r="E137" s="77" t="s">
        <v>54</v>
      </c>
      <c r="F137" s="82"/>
      <c r="G137" s="9"/>
      <c r="H137" s="9"/>
      <c r="I137" s="9"/>
      <c r="J137" s="9"/>
      <c r="K137" s="9"/>
      <c r="L137" s="9"/>
      <c r="M137" s="9"/>
      <c r="N137" s="9"/>
      <c r="O137" s="9"/>
      <c r="P137" s="9"/>
    </row>
    <row r="138" spans="1:16" ht="159" customHeight="1" x14ac:dyDescent="0.25">
      <c r="A138" s="470" t="s">
        <v>51</v>
      </c>
      <c r="B138" s="6" t="s">
        <v>89</v>
      </c>
      <c r="C138" s="193">
        <v>25</v>
      </c>
      <c r="D138" s="193">
        <v>25</v>
      </c>
      <c r="E138" s="471">
        <f>+D138+D139+D140</f>
        <v>60</v>
      </c>
      <c r="F138" s="83"/>
      <c r="G138" s="9"/>
      <c r="H138" s="9"/>
      <c r="I138" s="9"/>
      <c r="J138" s="9"/>
      <c r="K138" s="9"/>
      <c r="L138" s="9"/>
      <c r="M138" s="9"/>
      <c r="N138" s="9"/>
      <c r="O138" s="9"/>
      <c r="P138" s="9"/>
    </row>
    <row r="139" spans="1:16" ht="131.25" customHeight="1" x14ac:dyDescent="0.25">
      <c r="A139" s="470"/>
      <c r="B139" s="6" t="s">
        <v>90</v>
      </c>
      <c r="C139" s="197">
        <v>25</v>
      </c>
      <c r="D139" s="193">
        <v>25</v>
      </c>
      <c r="E139" s="472"/>
      <c r="F139" s="83"/>
      <c r="G139" s="9"/>
      <c r="H139" s="9"/>
      <c r="I139" s="9"/>
      <c r="J139" s="9"/>
      <c r="K139" s="9"/>
      <c r="L139" s="9"/>
      <c r="M139" s="9"/>
      <c r="N139" s="9"/>
      <c r="O139" s="9"/>
      <c r="P139" s="9"/>
    </row>
    <row r="140" spans="1:16" ht="127.5" customHeight="1" x14ac:dyDescent="0.25">
      <c r="A140" s="470"/>
      <c r="B140" s="6" t="s">
        <v>91</v>
      </c>
      <c r="C140" s="193">
        <v>10</v>
      </c>
      <c r="D140" s="193">
        <v>10</v>
      </c>
      <c r="E140" s="473"/>
      <c r="F140" s="83"/>
      <c r="G140" s="9"/>
      <c r="H140" s="9"/>
      <c r="I140" s="9"/>
      <c r="J140" s="9"/>
      <c r="K140" s="9"/>
      <c r="L140" s="9"/>
      <c r="M140" s="9"/>
      <c r="N140" s="9"/>
      <c r="O140" s="9"/>
      <c r="P140" s="9"/>
    </row>
    <row r="141" spans="1:16" x14ac:dyDescent="0.25">
      <c r="A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9"/>
      <c r="B143" s="9"/>
      <c r="C143" s="9"/>
      <c r="D143" s="9"/>
      <c r="E143" s="9"/>
      <c r="F143" s="9"/>
      <c r="G143" s="9"/>
      <c r="H143" s="9"/>
      <c r="I143" s="9"/>
      <c r="J143" s="9"/>
      <c r="K143" s="9"/>
      <c r="L143" s="9"/>
      <c r="M143" s="9"/>
      <c r="N143" s="9"/>
      <c r="O143" s="9"/>
      <c r="P143" s="9"/>
    </row>
    <row r="144" spans="1:16" x14ac:dyDescent="0.25">
      <c r="A144" s="110" t="s">
        <v>55</v>
      </c>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9"/>
      <c r="B146" s="9"/>
      <c r="C146" s="9"/>
      <c r="D146" s="9"/>
      <c r="E146" s="9"/>
      <c r="F146" s="9"/>
      <c r="G146" s="9"/>
      <c r="H146" s="9"/>
      <c r="I146" s="9"/>
      <c r="J146" s="9"/>
      <c r="K146" s="9"/>
      <c r="L146" s="9"/>
      <c r="M146" s="9"/>
      <c r="N146" s="9"/>
      <c r="O146" s="9"/>
      <c r="P146" s="9"/>
    </row>
    <row r="147" spans="1:16" x14ac:dyDescent="0.25">
      <c r="A147" s="113" t="s">
        <v>33</v>
      </c>
      <c r="B147" s="113" t="s">
        <v>56</v>
      </c>
      <c r="C147" s="112" t="s">
        <v>49</v>
      </c>
      <c r="D147" s="112" t="s">
        <v>16</v>
      </c>
      <c r="E147" s="9"/>
      <c r="F147" s="9"/>
      <c r="G147" s="9"/>
      <c r="H147" s="9"/>
      <c r="I147" s="9"/>
      <c r="J147" s="9"/>
      <c r="K147" s="9"/>
      <c r="L147" s="9"/>
      <c r="M147" s="9"/>
      <c r="N147" s="9"/>
      <c r="O147" s="9"/>
      <c r="P147" s="9"/>
    </row>
    <row r="148" spans="1:16" ht="151.5" customHeight="1" x14ac:dyDescent="0.25">
      <c r="A148" s="93" t="s">
        <v>57</v>
      </c>
      <c r="B148" s="94">
        <v>40</v>
      </c>
      <c r="C148" s="193">
        <v>40</v>
      </c>
      <c r="D148" s="446">
        <f>+C148+C149</f>
        <v>100</v>
      </c>
      <c r="E148" s="9"/>
      <c r="F148" s="9"/>
      <c r="G148" s="9"/>
      <c r="H148" s="9"/>
      <c r="I148" s="9"/>
      <c r="J148" s="9"/>
      <c r="K148" s="9"/>
      <c r="L148" s="9"/>
      <c r="M148" s="9"/>
      <c r="N148" s="9"/>
      <c r="O148" s="9"/>
      <c r="P148" s="9"/>
    </row>
    <row r="149" spans="1:16" ht="111.75" customHeight="1" x14ac:dyDescent="0.25">
      <c r="A149" s="93" t="s">
        <v>58</v>
      </c>
      <c r="B149" s="94">
        <v>60</v>
      </c>
      <c r="C149" s="193">
        <v>60</v>
      </c>
      <c r="D149" s="447"/>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row r="186" spans="1:16" x14ac:dyDescent="0.25">
      <c r="A186" s="9"/>
      <c r="B186" s="9"/>
      <c r="C186" s="9"/>
      <c r="D186" s="9"/>
      <c r="E186" s="9"/>
      <c r="F186" s="9"/>
      <c r="G186" s="9"/>
      <c r="H186" s="9"/>
      <c r="I186" s="9"/>
      <c r="J186" s="9"/>
      <c r="K186" s="9"/>
      <c r="L186" s="9"/>
      <c r="M186" s="9"/>
      <c r="N186" s="9"/>
      <c r="O186" s="9"/>
      <c r="P186" s="9"/>
    </row>
  </sheetData>
  <mergeCells count="48">
    <mergeCell ref="A138:A140"/>
    <mergeCell ref="E138:E140"/>
    <mergeCell ref="D148:D149"/>
    <mergeCell ref="A128:M128"/>
    <mergeCell ref="I130:K130"/>
    <mergeCell ref="O130:P130"/>
    <mergeCell ref="O131:P131"/>
    <mergeCell ref="O132:P132"/>
    <mergeCell ref="O133:P133"/>
    <mergeCell ref="A95:M95"/>
    <mergeCell ref="C98:D98"/>
    <mergeCell ref="C99:D99"/>
    <mergeCell ref="A102:O102"/>
    <mergeCell ref="A105:M105"/>
    <mergeCell ref="D123:D125"/>
    <mergeCell ref="O91:P91"/>
    <mergeCell ref="N71:O71"/>
    <mergeCell ref="N72:O72"/>
    <mergeCell ref="N73:O73"/>
    <mergeCell ref="N74:O74"/>
    <mergeCell ref="O86:P86"/>
    <mergeCell ref="O87:P87"/>
    <mergeCell ref="O88:P88"/>
    <mergeCell ref="O89:P89"/>
    <mergeCell ref="O90:P90"/>
    <mergeCell ref="A80:M80"/>
    <mergeCell ref="I85:K85"/>
    <mergeCell ref="O85:P85"/>
    <mergeCell ref="B62:M62"/>
    <mergeCell ref="A64:M64"/>
    <mergeCell ref="N67:O67"/>
    <mergeCell ref="N68:O68"/>
    <mergeCell ref="N69:O69"/>
    <mergeCell ref="N70:O70"/>
    <mergeCell ref="A58:A59"/>
    <mergeCell ref="B58:B59"/>
    <mergeCell ref="C58:D58"/>
    <mergeCell ref="A1:O1"/>
    <mergeCell ref="A3:O3"/>
    <mergeCell ref="B5:M5"/>
    <mergeCell ref="B6:M6"/>
    <mergeCell ref="B7:M7"/>
    <mergeCell ref="B8:M8"/>
    <mergeCell ref="B9:D9"/>
    <mergeCell ref="A13:B20"/>
    <mergeCell ref="A21:B21"/>
    <mergeCell ref="D39:D40"/>
    <mergeCell ref="L44:M44"/>
  </mergeCells>
  <pageMargins left="0.7" right="0.7" top="0.75" bottom="0.7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184"/>
  <sheetViews>
    <sheetView topLeftCell="A7" workbookViewId="0">
      <selection activeCell="B71" sqref="B71"/>
    </sheetView>
  </sheetViews>
  <sheetFormatPr baseColWidth="10" defaultRowHeight="15" x14ac:dyDescent="0.25"/>
  <cols>
    <col min="1" max="1" width="56.140625" style="92" customWidth="1"/>
    <col min="2" max="2" width="22.7109375" style="92" customWidth="1"/>
    <col min="3" max="3" width="32.5703125" style="92" customWidth="1"/>
    <col min="4" max="4" width="26.85546875" style="92" customWidth="1"/>
    <col min="5" max="5" width="15.42578125" style="92" customWidth="1"/>
    <col min="6" max="6" width="14" style="92" customWidth="1"/>
    <col min="7" max="8" width="13.28515625" style="92" customWidth="1"/>
    <col min="9" max="9" width="14.42578125" style="92" customWidth="1"/>
    <col min="10"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1496</v>
      </c>
      <c r="C5" s="439"/>
      <c r="D5" s="439"/>
      <c r="E5" s="439"/>
      <c r="F5" s="439"/>
      <c r="G5" s="439"/>
      <c r="H5" s="439"/>
      <c r="I5" s="439"/>
      <c r="J5" s="439"/>
      <c r="K5" s="439"/>
      <c r="L5" s="439"/>
      <c r="M5" s="440"/>
      <c r="N5" s="9"/>
      <c r="O5" s="9"/>
      <c r="P5" s="9"/>
    </row>
    <row r="6" spans="1:16" ht="16.5" thickBot="1" x14ac:dyDescent="0.3">
      <c r="A6" s="12" t="s">
        <v>5</v>
      </c>
      <c r="B6" s="439" t="s">
        <v>1497</v>
      </c>
      <c r="C6" s="439"/>
      <c r="D6" s="439"/>
      <c r="E6" s="439"/>
      <c r="F6" s="439"/>
      <c r="G6" s="439"/>
      <c r="H6" s="439"/>
      <c r="I6" s="439"/>
      <c r="J6" s="439"/>
      <c r="K6" s="439"/>
      <c r="L6" s="439"/>
      <c r="M6" s="440"/>
      <c r="N6" s="9"/>
      <c r="O6" s="9"/>
      <c r="P6" s="9"/>
    </row>
    <row r="7" spans="1:16" ht="16.5" thickBot="1" x14ac:dyDescent="0.3">
      <c r="A7" s="12" t="s">
        <v>6</v>
      </c>
      <c r="B7" s="439" t="s">
        <v>1498</v>
      </c>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t="s">
        <v>1499</v>
      </c>
      <c r="C9" s="441"/>
      <c r="D9" s="442"/>
      <c r="E9" s="34"/>
      <c r="F9" s="34"/>
      <c r="G9" s="34"/>
      <c r="H9" s="34"/>
      <c r="I9" s="34"/>
      <c r="J9" s="34"/>
      <c r="K9" s="34"/>
      <c r="L9" s="34"/>
      <c r="M9" s="35"/>
      <c r="N9" s="9"/>
      <c r="O9" s="9"/>
      <c r="P9" s="9"/>
    </row>
    <row r="10" spans="1:16" ht="16.5" thickBot="1" x14ac:dyDescent="0.3">
      <c r="A10" s="14" t="s">
        <v>9</v>
      </c>
      <c r="B10" s="15">
        <v>41980</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v>
      </c>
      <c r="D14" s="36">
        <v>1207026418</v>
      </c>
      <c r="E14" s="241">
        <v>578</v>
      </c>
      <c r="F14" s="81"/>
      <c r="G14" s="9"/>
      <c r="H14" s="39"/>
      <c r="I14" s="39"/>
      <c r="J14" s="39"/>
      <c r="K14" s="39"/>
      <c r="L14" s="39"/>
      <c r="M14" s="96"/>
      <c r="N14" s="9"/>
      <c r="O14" s="9"/>
      <c r="P14" s="9"/>
    </row>
    <row r="15" spans="1:16" x14ac:dyDescent="0.25">
      <c r="A15" s="443"/>
      <c r="B15" s="443"/>
      <c r="C15" s="198">
        <v>2</v>
      </c>
      <c r="D15" s="36">
        <v>1252968600</v>
      </c>
      <c r="E15" s="241">
        <v>600</v>
      </c>
      <c r="F15" s="81"/>
      <c r="G15" s="9"/>
      <c r="H15" s="39"/>
      <c r="I15" s="39"/>
      <c r="J15" s="39"/>
      <c r="K15" s="39"/>
      <c r="L15" s="39"/>
      <c r="M15" s="96"/>
      <c r="N15" s="9"/>
      <c r="O15" s="9"/>
      <c r="P15" s="9"/>
    </row>
    <row r="16" spans="1:16" x14ac:dyDescent="0.25">
      <c r="A16" s="443"/>
      <c r="B16" s="443"/>
      <c r="C16" s="198">
        <v>3</v>
      </c>
      <c r="D16" s="36">
        <v>1127671740</v>
      </c>
      <c r="E16" s="241">
        <v>540</v>
      </c>
      <c r="F16" s="81"/>
      <c r="G16" s="9"/>
      <c r="H16" s="39"/>
      <c r="I16" s="39"/>
      <c r="J16" s="39"/>
      <c r="K16" s="39"/>
      <c r="L16" s="39"/>
      <c r="M16" s="96"/>
      <c r="N16" s="9"/>
      <c r="O16" s="9"/>
      <c r="P16" s="9"/>
    </row>
    <row r="17" spans="1:16" x14ac:dyDescent="0.25">
      <c r="A17" s="443"/>
      <c r="B17" s="443"/>
      <c r="C17" s="198">
        <v>5</v>
      </c>
      <c r="D17" s="36">
        <v>1101898890</v>
      </c>
      <c r="E17" s="241">
        <v>405</v>
      </c>
      <c r="F17" s="81"/>
      <c r="G17" s="22"/>
      <c r="H17" s="39"/>
      <c r="I17" s="39"/>
      <c r="J17" s="39"/>
      <c r="K17" s="39"/>
      <c r="L17" s="39"/>
      <c r="M17" s="20"/>
      <c r="N17" s="9"/>
      <c r="O17" s="9"/>
      <c r="P17" s="9"/>
    </row>
    <row r="18" spans="1:16" x14ac:dyDescent="0.25">
      <c r="A18" s="443"/>
      <c r="B18" s="443"/>
      <c r="C18" s="198">
        <v>13</v>
      </c>
      <c r="D18" s="36">
        <v>544147600</v>
      </c>
      <c r="E18" s="241">
        <v>200</v>
      </c>
      <c r="F18" s="81"/>
      <c r="G18" s="22"/>
      <c r="H18" s="41"/>
      <c r="I18" s="41"/>
      <c r="J18" s="41"/>
      <c r="K18" s="41"/>
      <c r="L18" s="41"/>
      <c r="M18" s="20"/>
      <c r="N18" s="9"/>
      <c r="O18" s="9"/>
      <c r="P18" s="9"/>
    </row>
    <row r="19" spans="1:16" x14ac:dyDescent="0.25">
      <c r="A19" s="443"/>
      <c r="B19" s="443"/>
      <c r="C19" s="198">
        <v>25</v>
      </c>
      <c r="D19" s="36">
        <v>877078020</v>
      </c>
      <c r="E19" s="241">
        <v>420</v>
      </c>
      <c r="F19" s="81"/>
      <c r="G19" s="22"/>
      <c r="H19" s="95"/>
      <c r="I19" s="95"/>
      <c r="J19" s="95"/>
      <c r="K19" s="95"/>
      <c r="L19" s="95"/>
      <c r="M19" s="20"/>
      <c r="N19" s="9"/>
      <c r="O19" s="9"/>
      <c r="P19" s="9"/>
    </row>
    <row r="20" spans="1:16" x14ac:dyDescent="0.25">
      <c r="A20" s="443"/>
      <c r="B20" s="443"/>
      <c r="C20" s="198">
        <v>27</v>
      </c>
      <c r="D20" s="36">
        <v>1193572430</v>
      </c>
      <c r="E20" s="241">
        <v>409</v>
      </c>
      <c r="F20" s="81"/>
      <c r="G20" s="22"/>
      <c r="H20" s="95"/>
      <c r="I20" s="95"/>
      <c r="J20" s="95"/>
      <c r="K20" s="95"/>
      <c r="L20" s="95"/>
      <c r="M20" s="20"/>
      <c r="N20" s="9"/>
      <c r="O20" s="9"/>
      <c r="P20" s="9"/>
    </row>
    <row r="21" spans="1:16" x14ac:dyDescent="0.25">
      <c r="A21" s="444" t="s">
        <v>14</v>
      </c>
      <c r="B21" s="445"/>
      <c r="C21" s="198"/>
      <c r="D21" s="64">
        <f>SUM(D14:D20)</f>
        <v>7304363698</v>
      </c>
      <c r="E21" s="241">
        <f>SUM(E14:E20)</f>
        <v>3152</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2521.6</v>
      </c>
      <c r="C23" s="42"/>
      <c r="D23" s="45">
        <f>D21</f>
        <v>7304363698</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t="s">
        <v>110</v>
      </c>
      <c r="C29" s="193"/>
      <c r="H29" s="95"/>
      <c r="I29" s="95"/>
      <c r="J29" s="95"/>
      <c r="K29" s="95"/>
      <c r="L29" s="95"/>
      <c r="M29" s="96"/>
      <c r="N29" s="9"/>
      <c r="O29" s="9"/>
      <c r="P29" s="9"/>
    </row>
    <row r="30" spans="1:16" x14ac:dyDescent="0.25">
      <c r="A30" s="109" t="s">
        <v>98</v>
      </c>
      <c r="B30" s="193" t="s">
        <v>110</v>
      </c>
      <c r="C30" s="193"/>
      <c r="H30" s="95"/>
      <c r="I30" s="95"/>
      <c r="J30" s="95"/>
      <c r="K30" s="95"/>
      <c r="L30" s="95"/>
      <c r="M30" s="96"/>
      <c r="N30" s="9"/>
      <c r="O30" s="9"/>
      <c r="P30" s="9"/>
    </row>
    <row r="31" spans="1:16" x14ac:dyDescent="0.25">
      <c r="A31" s="109" t="s">
        <v>99</v>
      </c>
      <c r="B31" s="193" t="s">
        <v>110</v>
      </c>
      <c r="C31" s="193"/>
      <c r="H31" s="95"/>
      <c r="I31" s="95"/>
      <c r="J31" s="95"/>
      <c r="K31" s="95"/>
      <c r="L31" s="95"/>
      <c r="M31" s="96"/>
      <c r="N31" s="9"/>
      <c r="O31" s="9"/>
      <c r="P31" s="9"/>
    </row>
    <row r="32" spans="1:16" x14ac:dyDescent="0.25">
      <c r="A32" s="109" t="s">
        <v>100</v>
      </c>
      <c r="B32" s="242" t="s">
        <v>110</v>
      </c>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100</v>
      </c>
      <c r="H39" s="95"/>
      <c r="I39" s="95"/>
      <c r="J39" s="95"/>
      <c r="K39" s="95"/>
      <c r="L39" s="95"/>
      <c r="M39" s="96"/>
      <c r="N39" s="9"/>
      <c r="O39" s="9"/>
      <c r="P39" s="9"/>
    </row>
    <row r="40" spans="1:16" ht="122.25" customHeight="1" x14ac:dyDescent="0.25">
      <c r="A40" s="93" t="s">
        <v>103</v>
      </c>
      <c r="B40" s="94">
        <v>60</v>
      </c>
      <c r="C40" s="193">
        <v>60</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f>12/30</f>
        <v>0.4</v>
      </c>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ht="39" customHeight="1" x14ac:dyDescent="0.25">
      <c r="A48" s="50" t="s">
        <v>1496</v>
      </c>
      <c r="B48" s="50"/>
      <c r="C48" s="102" t="s">
        <v>189</v>
      </c>
      <c r="D48" s="97" t="s">
        <v>1666</v>
      </c>
      <c r="E48" s="98" t="s">
        <v>95</v>
      </c>
      <c r="F48" s="98"/>
      <c r="G48" s="105">
        <v>40186</v>
      </c>
      <c r="H48" s="105">
        <v>40543</v>
      </c>
      <c r="I48" s="99" t="s">
        <v>96</v>
      </c>
      <c r="J48" s="155">
        <v>11.73</v>
      </c>
      <c r="K48" s="155"/>
      <c r="L48" s="124">
        <v>70</v>
      </c>
      <c r="M48" s="90"/>
      <c r="N48" s="27"/>
      <c r="O48" s="27"/>
      <c r="P48" s="116"/>
    </row>
    <row r="49" spans="1:16" s="306" customFormat="1" ht="91.5" customHeight="1" x14ac:dyDescent="0.25">
      <c r="A49" s="50" t="s">
        <v>1496</v>
      </c>
      <c r="B49" s="50"/>
      <c r="C49" s="102" t="s">
        <v>189</v>
      </c>
      <c r="D49" s="97" t="s">
        <v>1667</v>
      </c>
      <c r="E49" s="98" t="s">
        <v>95</v>
      </c>
      <c r="F49" s="98"/>
      <c r="G49" s="105">
        <v>40561</v>
      </c>
      <c r="H49" s="105">
        <v>40908</v>
      </c>
      <c r="I49" s="99" t="s">
        <v>96</v>
      </c>
      <c r="J49" s="90">
        <v>11.4</v>
      </c>
      <c r="K49" s="155"/>
      <c r="L49" s="124">
        <v>70</v>
      </c>
      <c r="M49" s="90"/>
      <c r="N49" s="27"/>
      <c r="O49" s="27"/>
      <c r="P49" s="116"/>
    </row>
    <row r="50" spans="1:16" ht="40.5" customHeight="1" x14ac:dyDescent="0.25">
      <c r="A50" s="50" t="s">
        <v>1496</v>
      </c>
      <c r="B50" s="293" t="s">
        <v>1515</v>
      </c>
      <c r="C50" s="102" t="s">
        <v>189</v>
      </c>
      <c r="D50" s="97" t="s">
        <v>1668</v>
      </c>
      <c r="E50" s="98" t="s">
        <v>95</v>
      </c>
      <c r="F50" s="98"/>
      <c r="G50" s="105">
        <v>41008</v>
      </c>
      <c r="H50" s="105">
        <v>41176</v>
      </c>
      <c r="I50" s="99" t="s">
        <v>96</v>
      </c>
      <c r="J50" s="155">
        <v>5.5</v>
      </c>
      <c r="K50" s="155"/>
      <c r="L50" s="124">
        <v>347</v>
      </c>
      <c r="M50" s="90"/>
      <c r="N50" s="27"/>
      <c r="O50" s="27"/>
      <c r="P50" s="116"/>
    </row>
    <row r="51" spans="1:16" x14ac:dyDescent="0.25">
      <c r="A51" s="50"/>
      <c r="B51" s="50"/>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28.630000000000003</v>
      </c>
      <c r="K56" s="104">
        <f t="shared" si="0"/>
        <v>0</v>
      </c>
      <c r="L56" s="114">
        <f t="shared" si="0"/>
        <v>487</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28.630000000000003</v>
      </c>
      <c r="C60" s="200" t="s">
        <v>110</v>
      </c>
      <c r="D60" s="200"/>
      <c r="E60" s="32"/>
      <c r="F60" s="32"/>
      <c r="G60" s="32">
        <v>44</v>
      </c>
      <c r="H60" s="32"/>
      <c r="I60" s="32"/>
      <c r="J60" s="32"/>
      <c r="K60" s="32">
        <f>600*0.8</f>
        <v>480</v>
      </c>
      <c r="L60" s="32"/>
      <c r="M60" s="30"/>
      <c r="N60" s="30"/>
      <c r="O60" s="30"/>
      <c r="P60" s="30"/>
    </row>
    <row r="61" spans="1:16" x14ac:dyDescent="0.25">
      <c r="A61" s="59" t="s">
        <v>25</v>
      </c>
      <c r="B61" s="60">
        <f>+L56</f>
        <v>487</v>
      </c>
      <c r="C61" s="200" t="s">
        <v>110</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customHeight="1" x14ac:dyDescent="0.25">
      <c r="A68" s="236" t="s">
        <v>1669</v>
      </c>
      <c r="B68" s="236" t="s">
        <v>1627</v>
      </c>
      <c r="C68" s="288" t="s">
        <v>1670</v>
      </c>
      <c r="D68" s="4">
        <v>200</v>
      </c>
      <c r="E68" s="201"/>
      <c r="F68" s="4" t="s">
        <v>95</v>
      </c>
      <c r="G68" s="4"/>
      <c r="H68" s="4"/>
      <c r="I68" s="4" t="s">
        <v>95</v>
      </c>
      <c r="J68" s="193" t="s">
        <v>95</v>
      </c>
      <c r="K68" s="193" t="s">
        <v>95</v>
      </c>
      <c r="L68" s="193" t="s">
        <v>95</v>
      </c>
      <c r="M68" s="193"/>
      <c r="N68" s="457"/>
      <c r="O68" s="458"/>
      <c r="P68" s="193" t="s">
        <v>95</v>
      </c>
    </row>
    <row r="69" spans="1:16" ht="36.75" customHeight="1" x14ac:dyDescent="0.25">
      <c r="A69" s="236"/>
      <c r="B69" s="236"/>
      <c r="C69" s="86"/>
      <c r="D69" s="4"/>
      <c r="E69" s="4"/>
      <c r="F69" s="193"/>
      <c r="G69" s="4"/>
      <c r="H69" s="193"/>
      <c r="I69" s="193"/>
      <c r="J69" s="193"/>
      <c r="K69" s="193"/>
      <c r="L69" s="193"/>
      <c r="M69" s="193"/>
      <c r="N69" s="457"/>
      <c r="O69" s="458"/>
      <c r="P69" s="193"/>
    </row>
    <row r="70" spans="1:16" ht="36" customHeight="1" x14ac:dyDescent="0.25">
      <c r="A70" s="236"/>
      <c r="B70" s="236"/>
      <c r="C70" s="86"/>
      <c r="D70" s="4"/>
      <c r="E70" s="4"/>
      <c r="F70" s="193"/>
      <c r="G70" s="4"/>
      <c r="H70" s="85"/>
      <c r="I70" s="193"/>
      <c r="J70" s="193"/>
      <c r="K70" s="193"/>
      <c r="L70" s="193"/>
      <c r="M70" s="193"/>
      <c r="N70" s="457"/>
      <c r="O70" s="458"/>
      <c r="P70" s="193"/>
    </row>
    <row r="71" spans="1:16" ht="37.5" customHeight="1" x14ac:dyDescent="0.25">
      <c r="A71" s="3"/>
      <c r="B71" s="191"/>
      <c r="C71" s="86"/>
      <c r="D71" s="4"/>
      <c r="E71" s="4"/>
      <c r="F71" s="193"/>
      <c r="G71" s="4"/>
      <c r="H71" s="85"/>
      <c r="I71" s="193"/>
      <c r="J71" s="193"/>
      <c r="K71" s="193"/>
      <c r="L71" s="193"/>
      <c r="M71" s="109"/>
      <c r="N71" s="457"/>
      <c r="O71" s="458"/>
      <c r="P71" s="193"/>
    </row>
    <row r="72" spans="1:16" x14ac:dyDescent="0.25">
      <c r="A72" s="3"/>
      <c r="B72" s="3"/>
      <c r="C72" s="5"/>
      <c r="D72" s="5"/>
      <c r="E72" s="4"/>
      <c r="F72" s="4"/>
      <c r="G72" s="4"/>
      <c r="H72" s="85"/>
      <c r="I72" s="85"/>
      <c r="J72" s="109"/>
      <c r="K72" s="109"/>
      <c r="L72" s="109"/>
      <c r="M72" s="109"/>
      <c r="N72" s="457"/>
      <c r="O72" s="458"/>
      <c r="P72" s="193"/>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207.75" customHeight="1" x14ac:dyDescent="0.25">
      <c r="A86" s="69" t="s">
        <v>160</v>
      </c>
      <c r="B86" s="69" t="s">
        <v>603</v>
      </c>
      <c r="C86" s="69" t="s">
        <v>1671</v>
      </c>
      <c r="D86" s="69">
        <v>32729347</v>
      </c>
      <c r="E86" s="69" t="s">
        <v>1234</v>
      </c>
      <c r="F86" s="69" t="s">
        <v>764</v>
      </c>
      <c r="G86" s="138">
        <v>34453</v>
      </c>
      <c r="H86" s="5"/>
      <c r="I86" s="69" t="s">
        <v>1536</v>
      </c>
      <c r="J86" s="164" t="s">
        <v>1672</v>
      </c>
      <c r="K86" s="69" t="s">
        <v>559</v>
      </c>
      <c r="L86" s="109" t="s">
        <v>95</v>
      </c>
      <c r="M86" s="109" t="s">
        <v>95</v>
      </c>
      <c r="N86" s="109" t="s">
        <v>95</v>
      </c>
      <c r="O86" s="463"/>
      <c r="P86" s="463"/>
    </row>
    <row r="87" spans="1:16" ht="60" x14ac:dyDescent="0.25">
      <c r="A87" s="109" t="s">
        <v>220</v>
      </c>
      <c r="B87" s="109" t="s">
        <v>603</v>
      </c>
      <c r="C87" s="109" t="s">
        <v>1673</v>
      </c>
      <c r="D87" s="109">
        <v>45541936</v>
      </c>
      <c r="E87" s="69" t="s">
        <v>363</v>
      </c>
      <c r="F87" s="69" t="s">
        <v>138</v>
      </c>
      <c r="G87" s="138">
        <v>40445</v>
      </c>
      <c r="H87" s="69"/>
      <c r="I87" s="69" t="s">
        <v>1497</v>
      </c>
      <c r="J87" s="69" t="s">
        <v>1674</v>
      </c>
      <c r="K87" s="69" t="s">
        <v>1675</v>
      </c>
      <c r="L87" s="109" t="s">
        <v>95</v>
      </c>
      <c r="M87" s="109" t="s">
        <v>95</v>
      </c>
      <c r="N87" s="109" t="s">
        <v>95</v>
      </c>
      <c r="O87" s="457"/>
      <c r="P87" s="458"/>
    </row>
    <row r="88" spans="1:16" ht="42.75" customHeight="1" x14ac:dyDescent="0.25">
      <c r="A88" s="109"/>
      <c r="B88" s="109"/>
      <c r="C88" s="69"/>
      <c r="D88" s="109"/>
      <c r="E88" s="69"/>
      <c r="F88" s="69"/>
      <c r="G88" s="137"/>
      <c r="H88" s="109"/>
      <c r="I88" s="69"/>
      <c r="J88" s="69"/>
      <c r="K88" s="69"/>
      <c r="L88" s="109"/>
      <c r="M88" s="109"/>
      <c r="N88" s="109"/>
      <c r="O88" s="457"/>
      <c r="P88" s="458"/>
    </row>
    <row r="89" spans="1:16" ht="99" customHeight="1" x14ac:dyDescent="0.25">
      <c r="A89" s="109"/>
      <c r="B89" s="109"/>
      <c r="C89" s="69"/>
      <c r="D89" s="109"/>
      <c r="E89" s="69"/>
      <c r="F89" s="69"/>
      <c r="G89" s="137"/>
      <c r="H89" s="69"/>
      <c r="I89" s="69"/>
      <c r="J89" s="69"/>
      <c r="K89" s="69"/>
      <c r="L89" s="109"/>
      <c r="M89" s="109"/>
      <c r="N89" s="109"/>
      <c r="O89" s="457"/>
      <c r="P89" s="458"/>
    </row>
    <row r="90" spans="1:16" x14ac:dyDescent="0.25">
      <c r="A90" s="9"/>
      <c r="B90" s="9"/>
      <c r="C90" s="9"/>
      <c r="D90" s="9"/>
      <c r="E90" s="9"/>
      <c r="F90" s="9"/>
      <c r="G90" s="9"/>
      <c r="H90" s="9"/>
      <c r="I90" s="9"/>
      <c r="J90" s="9"/>
      <c r="K90" s="9"/>
      <c r="L90" s="9"/>
      <c r="M90" s="9"/>
      <c r="N90" s="9"/>
      <c r="O90" s="9"/>
      <c r="P90" s="9"/>
    </row>
    <row r="91" spans="1:16" x14ac:dyDescent="0.25">
      <c r="A91" s="9"/>
      <c r="B91" s="9"/>
      <c r="C91" s="9"/>
      <c r="D91" s="9"/>
      <c r="E91" s="9"/>
      <c r="F91" s="9"/>
      <c r="G91" s="9"/>
      <c r="H91" s="9"/>
      <c r="I91" s="9"/>
      <c r="J91" s="9"/>
      <c r="K91" s="9"/>
      <c r="L91" s="9"/>
      <c r="M91" s="9"/>
      <c r="N91" s="9"/>
      <c r="O91" s="9"/>
      <c r="P91" s="9"/>
    </row>
    <row r="92" spans="1:16" ht="51" customHeight="1" thickBot="1" x14ac:dyDescent="0.3">
      <c r="A92" s="9"/>
      <c r="B92" s="9"/>
      <c r="C92" s="9"/>
      <c r="D92" s="9"/>
      <c r="E92" s="9"/>
      <c r="F92" s="9"/>
      <c r="G92" s="9"/>
      <c r="H92" s="9"/>
      <c r="I92" s="9"/>
      <c r="J92" s="9"/>
      <c r="K92" s="9"/>
      <c r="L92" s="9"/>
      <c r="M92" s="9"/>
      <c r="N92" s="9"/>
      <c r="O92" s="9"/>
      <c r="P92" s="9"/>
    </row>
    <row r="93" spans="1:16" ht="27" thickBot="1" x14ac:dyDescent="0.3">
      <c r="A93" s="449" t="s">
        <v>44</v>
      </c>
      <c r="B93" s="450"/>
      <c r="C93" s="450"/>
      <c r="D93" s="450"/>
      <c r="E93" s="450"/>
      <c r="F93" s="450"/>
      <c r="G93" s="450"/>
      <c r="H93" s="450"/>
      <c r="I93" s="450"/>
      <c r="J93" s="450"/>
      <c r="K93" s="450"/>
      <c r="L93" s="450"/>
      <c r="M93" s="451"/>
      <c r="N93" s="9"/>
      <c r="O93" s="9"/>
      <c r="P93" s="9"/>
    </row>
    <row r="94" spans="1:16" x14ac:dyDescent="0.25">
      <c r="A94" s="9"/>
      <c r="B94" s="9"/>
      <c r="C94" s="9"/>
      <c r="D94" s="9"/>
      <c r="E94" s="9"/>
      <c r="F94" s="9"/>
      <c r="G94" s="9"/>
      <c r="H94" s="9"/>
      <c r="I94" s="9"/>
      <c r="J94" s="9"/>
      <c r="K94" s="9"/>
      <c r="L94" s="9"/>
      <c r="M94" s="9"/>
      <c r="N94" s="9"/>
      <c r="O94" s="9"/>
      <c r="P94" s="9"/>
    </row>
    <row r="95" spans="1:16" x14ac:dyDescent="0.25">
      <c r="A95" s="9"/>
      <c r="B95" s="9"/>
      <c r="C95" s="9"/>
      <c r="D95" s="9"/>
      <c r="E95" s="9"/>
      <c r="F95" s="9"/>
      <c r="G95" s="9"/>
      <c r="H95" s="9"/>
      <c r="I95" s="9"/>
      <c r="J95" s="9"/>
      <c r="K95" s="9"/>
      <c r="L95" s="9"/>
      <c r="M95" s="9"/>
      <c r="N95" s="9"/>
      <c r="O95" s="9"/>
      <c r="P95" s="9"/>
    </row>
    <row r="96" spans="1:16" ht="30" x14ac:dyDescent="0.25">
      <c r="A96" s="68" t="s">
        <v>33</v>
      </c>
      <c r="B96" s="68" t="s">
        <v>45</v>
      </c>
      <c r="C96" s="452" t="s">
        <v>3</v>
      </c>
      <c r="D96" s="454"/>
      <c r="E96" s="9"/>
      <c r="F96" s="9"/>
      <c r="G96" s="9"/>
      <c r="H96" s="9"/>
      <c r="I96" s="9"/>
      <c r="J96" s="9"/>
      <c r="K96" s="9"/>
      <c r="L96" s="9"/>
      <c r="M96" s="9"/>
      <c r="N96" s="9"/>
      <c r="O96" s="9"/>
      <c r="P96" s="9"/>
    </row>
    <row r="97" spans="1:16" ht="30" x14ac:dyDescent="0.25">
      <c r="A97" s="69" t="s">
        <v>85</v>
      </c>
      <c r="B97" s="109" t="s">
        <v>95</v>
      </c>
      <c r="C97" s="463"/>
      <c r="D97" s="463"/>
      <c r="E97" s="9"/>
      <c r="F97" s="9"/>
      <c r="G97" s="9"/>
      <c r="H97" s="9"/>
      <c r="I97" s="9"/>
      <c r="J97" s="9"/>
      <c r="K97" s="9"/>
      <c r="L97" s="9"/>
      <c r="M97" s="9"/>
      <c r="N97" s="9"/>
      <c r="O97" s="9"/>
      <c r="P97" s="9"/>
    </row>
    <row r="98" spans="1:16" x14ac:dyDescent="0.25">
      <c r="A98" s="9"/>
      <c r="B98" s="9"/>
      <c r="C98" s="9"/>
      <c r="D98" s="9"/>
      <c r="E98" s="9"/>
      <c r="F98" s="9"/>
      <c r="G98" s="9"/>
      <c r="H98" s="9"/>
      <c r="I98" s="9"/>
      <c r="J98" s="9"/>
      <c r="K98" s="9"/>
      <c r="L98" s="9"/>
      <c r="M98" s="9"/>
      <c r="N98" s="9"/>
      <c r="O98" s="9"/>
      <c r="P98" s="9"/>
    </row>
    <row r="99" spans="1:16" x14ac:dyDescent="0.25">
      <c r="A99" s="9"/>
      <c r="B99" s="9"/>
      <c r="C99" s="9"/>
      <c r="D99" s="9"/>
      <c r="E99" s="9"/>
      <c r="F99" s="9"/>
      <c r="G99" s="9"/>
      <c r="H99" s="9"/>
      <c r="I99" s="9"/>
      <c r="J99" s="9"/>
      <c r="K99" s="9"/>
      <c r="L99" s="9"/>
      <c r="M99" s="9"/>
      <c r="N99" s="9"/>
      <c r="O99" s="9"/>
      <c r="P99" s="9"/>
    </row>
    <row r="100" spans="1:16" ht="26.25" x14ac:dyDescent="0.25">
      <c r="A100" s="437" t="s">
        <v>62</v>
      </c>
      <c r="B100" s="438"/>
      <c r="C100" s="438"/>
      <c r="D100" s="438"/>
      <c r="E100" s="438"/>
      <c r="F100" s="438"/>
      <c r="G100" s="438"/>
      <c r="H100" s="438"/>
      <c r="I100" s="438"/>
      <c r="J100" s="438"/>
      <c r="K100" s="438"/>
      <c r="L100" s="438"/>
      <c r="M100" s="438"/>
      <c r="N100" s="438"/>
      <c r="O100" s="438"/>
      <c r="P100" s="9"/>
    </row>
    <row r="101" spans="1:16" x14ac:dyDescent="0.25">
      <c r="A101" s="9"/>
      <c r="B101" s="9"/>
      <c r="C101" s="9"/>
      <c r="D101" s="9"/>
      <c r="E101" s="9"/>
      <c r="F101" s="9"/>
      <c r="G101" s="9"/>
      <c r="H101" s="9"/>
      <c r="I101" s="9"/>
      <c r="J101" s="9"/>
      <c r="K101" s="9"/>
      <c r="L101" s="9"/>
      <c r="M101" s="9"/>
      <c r="N101" s="9"/>
      <c r="O101" s="9"/>
      <c r="P101" s="9"/>
    </row>
    <row r="102" spans="1:16" ht="15.75" thickBot="1" x14ac:dyDescent="0.3">
      <c r="A102" s="9"/>
      <c r="B102" s="9"/>
      <c r="C102" s="9"/>
      <c r="D102" s="9"/>
      <c r="E102" s="9"/>
      <c r="F102" s="9"/>
      <c r="G102" s="9"/>
      <c r="H102" s="9"/>
      <c r="I102" s="9"/>
      <c r="J102" s="9"/>
      <c r="K102" s="9"/>
      <c r="L102" s="9"/>
      <c r="M102" s="9"/>
      <c r="N102" s="9"/>
      <c r="O102" s="9"/>
      <c r="P102" s="9"/>
    </row>
    <row r="103" spans="1:16" ht="27" thickBot="1" x14ac:dyDescent="0.3">
      <c r="A103" s="449" t="s">
        <v>52</v>
      </c>
      <c r="B103" s="450"/>
      <c r="C103" s="450"/>
      <c r="D103" s="450"/>
      <c r="E103" s="450"/>
      <c r="F103" s="450"/>
      <c r="G103" s="450"/>
      <c r="H103" s="450"/>
      <c r="I103" s="450"/>
      <c r="J103" s="450"/>
      <c r="K103" s="450"/>
      <c r="L103" s="450"/>
      <c r="M103" s="451"/>
      <c r="N103" s="9"/>
      <c r="O103" s="9"/>
      <c r="P103" s="9"/>
    </row>
    <row r="104" spans="1:16" x14ac:dyDescent="0.25">
      <c r="A104" s="9"/>
      <c r="B104" s="9"/>
      <c r="C104" s="9"/>
      <c r="D104" s="9"/>
      <c r="E104" s="9"/>
      <c r="F104" s="9"/>
      <c r="G104" s="9"/>
      <c r="H104" s="9"/>
      <c r="I104" s="9"/>
      <c r="J104" s="9"/>
      <c r="K104" s="9"/>
      <c r="L104" s="9"/>
      <c r="M104" s="9"/>
      <c r="N104" s="9"/>
      <c r="O104" s="9"/>
      <c r="P104" s="9"/>
    </row>
    <row r="105" spans="1:16" ht="15.75" thickBot="1" x14ac:dyDescent="0.3">
      <c r="A105" s="9"/>
      <c r="B105" s="9"/>
      <c r="C105" s="9"/>
      <c r="D105" s="9"/>
      <c r="E105" s="9"/>
      <c r="F105" s="9"/>
      <c r="G105" s="9"/>
      <c r="H105" s="9"/>
      <c r="I105" s="9"/>
      <c r="J105" s="9"/>
      <c r="K105" s="9"/>
      <c r="L105" s="65"/>
      <c r="M105" s="65"/>
      <c r="N105" s="9"/>
      <c r="O105" s="9"/>
      <c r="P105" s="9"/>
    </row>
    <row r="106" spans="1:16" ht="90" x14ac:dyDescent="0.25">
      <c r="A106" s="106" t="s">
        <v>104</v>
      </c>
      <c r="B106" s="106" t="s">
        <v>105</v>
      </c>
      <c r="C106" s="106" t="s">
        <v>106</v>
      </c>
      <c r="D106" s="106" t="s">
        <v>43</v>
      </c>
      <c r="E106" s="106" t="s">
        <v>22</v>
      </c>
      <c r="F106" s="106" t="s">
        <v>65</v>
      </c>
      <c r="G106" s="106" t="s">
        <v>17</v>
      </c>
      <c r="H106" s="106" t="s">
        <v>10</v>
      </c>
      <c r="I106" s="106" t="s">
        <v>31</v>
      </c>
      <c r="J106" s="106" t="s">
        <v>59</v>
      </c>
      <c r="K106" s="106" t="s">
        <v>20</v>
      </c>
      <c r="L106" s="91" t="s">
        <v>26</v>
      </c>
      <c r="M106" s="106" t="s">
        <v>107</v>
      </c>
      <c r="N106" s="106" t="s">
        <v>36</v>
      </c>
      <c r="O106" s="107" t="s">
        <v>11</v>
      </c>
      <c r="P106" s="107" t="s">
        <v>19</v>
      </c>
    </row>
    <row r="107" spans="1:16" ht="30" x14ac:dyDescent="0.25">
      <c r="A107" s="50" t="s">
        <v>1496</v>
      </c>
      <c r="B107" s="103" t="s">
        <v>1515</v>
      </c>
      <c r="C107" s="102" t="s">
        <v>260</v>
      </c>
      <c r="D107" s="97" t="s">
        <v>1676</v>
      </c>
      <c r="E107" s="98" t="s">
        <v>95</v>
      </c>
      <c r="F107" s="105"/>
      <c r="G107" s="105">
        <v>40809</v>
      </c>
      <c r="H107" s="105">
        <v>40959</v>
      </c>
      <c r="I107" s="99" t="s">
        <v>96</v>
      </c>
      <c r="J107" s="90">
        <v>4.9000000000000004</v>
      </c>
      <c r="K107" s="155"/>
      <c r="L107" s="124">
        <v>347</v>
      </c>
      <c r="M107" s="90"/>
      <c r="N107" s="27">
        <v>139640351</v>
      </c>
      <c r="O107" s="27"/>
      <c r="P107" s="116"/>
    </row>
    <row r="108" spans="1:16" ht="30" x14ac:dyDescent="0.25">
      <c r="A108" s="50" t="s">
        <v>1496</v>
      </c>
      <c r="B108" s="98"/>
      <c r="C108" s="102" t="s">
        <v>189</v>
      </c>
      <c r="D108" s="97" t="s">
        <v>1677</v>
      </c>
      <c r="E108" s="98" t="s">
        <v>95</v>
      </c>
      <c r="F108" s="98"/>
      <c r="G108" s="105">
        <v>41305</v>
      </c>
      <c r="H108" s="105">
        <v>41639</v>
      </c>
      <c r="I108" s="99" t="s">
        <v>96</v>
      </c>
      <c r="J108" s="90">
        <v>12</v>
      </c>
      <c r="K108" s="155"/>
      <c r="L108" s="124">
        <v>1495</v>
      </c>
      <c r="M108" s="90"/>
      <c r="N108" s="27"/>
      <c r="O108" s="27"/>
      <c r="P108" s="116"/>
    </row>
    <row r="109" spans="1:16" ht="30" x14ac:dyDescent="0.25">
      <c r="A109" s="50" t="s">
        <v>1496</v>
      </c>
      <c r="B109" s="98"/>
      <c r="C109" s="102" t="s">
        <v>189</v>
      </c>
      <c r="D109" s="97" t="s">
        <v>1678</v>
      </c>
      <c r="E109" s="98" t="s">
        <v>95</v>
      </c>
      <c r="F109" s="98"/>
      <c r="G109" s="105">
        <v>40931</v>
      </c>
      <c r="H109" s="105">
        <v>41273</v>
      </c>
      <c r="I109" s="99" t="s">
        <v>96</v>
      </c>
      <c r="J109" s="90">
        <v>11.2</v>
      </c>
      <c r="K109" s="99"/>
      <c r="L109" s="124">
        <v>143</v>
      </c>
      <c r="M109" s="90"/>
      <c r="N109" s="27"/>
      <c r="O109" s="27"/>
      <c r="P109" s="116"/>
    </row>
    <row r="110" spans="1:16" x14ac:dyDescent="0.25">
      <c r="A110" s="50"/>
      <c r="B110" s="98"/>
      <c r="C110" s="102"/>
      <c r="D110" s="97"/>
      <c r="E110" s="98"/>
      <c r="F110" s="98"/>
      <c r="G110" s="105"/>
      <c r="H110" s="105"/>
      <c r="I110" s="99"/>
      <c r="J110" s="90"/>
      <c r="K110" s="99"/>
      <c r="L110" s="124"/>
      <c r="M110" s="90"/>
      <c r="N110" s="27"/>
      <c r="O110" s="27"/>
      <c r="P110" s="116"/>
    </row>
    <row r="111" spans="1:16" x14ac:dyDescent="0.25">
      <c r="A111" s="102"/>
      <c r="B111" s="103"/>
      <c r="C111" s="102"/>
      <c r="D111" s="97"/>
      <c r="E111" s="98"/>
      <c r="F111" s="98"/>
      <c r="G111" s="98"/>
      <c r="H111" s="99"/>
      <c r="I111" s="99"/>
      <c r="J111" s="90"/>
      <c r="K111" s="99"/>
      <c r="L111" s="90"/>
      <c r="M111" s="90"/>
      <c r="N111" s="27"/>
      <c r="O111" s="27"/>
      <c r="P111" s="116"/>
    </row>
    <row r="112" spans="1:16" x14ac:dyDescent="0.25">
      <c r="A112" s="102"/>
      <c r="B112" s="103"/>
      <c r="C112" s="102"/>
      <c r="D112" s="97"/>
      <c r="E112" s="98"/>
      <c r="F112" s="98"/>
      <c r="G112" s="98"/>
      <c r="H112" s="99"/>
      <c r="I112" s="99"/>
      <c r="J112" s="90"/>
      <c r="K112" s="99"/>
      <c r="L112" s="90"/>
      <c r="M112" s="90"/>
      <c r="N112" s="27"/>
      <c r="O112" s="27"/>
      <c r="P112" s="116"/>
    </row>
    <row r="113" spans="1:16" x14ac:dyDescent="0.25">
      <c r="A113" s="102"/>
      <c r="B113" s="103"/>
      <c r="C113" s="102"/>
      <c r="D113" s="97"/>
      <c r="E113" s="98"/>
      <c r="F113" s="98"/>
      <c r="G113" s="98"/>
      <c r="H113" s="99"/>
      <c r="I113" s="99"/>
      <c r="J113" s="90"/>
      <c r="K113" s="99"/>
      <c r="L113" s="90"/>
      <c r="M113" s="90"/>
      <c r="N113" s="27"/>
      <c r="O113" s="27"/>
      <c r="P113" s="116"/>
    </row>
    <row r="114" spans="1:16" x14ac:dyDescent="0.25">
      <c r="A114" s="102"/>
      <c r="B114" s="103"/>
      <c r="C114" s="102"/>
      <c r="D114" s="97"/>
      <c r="E114" s="98"/>
      <c r="F114" s="98"/>
      <c r="G114" s="98"/>
      <c r="H114" s="99"/>
      <c r="I114" s="99"/>
      <c r="J114" s="90"/>
      <c r="K114" s="99"/>
      <c r="L114" s="90"/>
      <c r="M114" s="90"/>
      <c r="N114" s="27"/>
      <c r="O114" s="27"/>
      <c r="P114" s="116"/>
    </row>
    <row r="115" spans="1:16" x14ac:dyDescent="0.25">
      <c r="A115" s="50" t="s">
        <v>16</v>
      </c>
      <c r="B115" s="103"/>
      <c r="C115" s="102"/>
      <c r="D115" s="97"/>
      <c r="E115" s="98"/>
      <c r="F115" s="98"/>
      <c r="G115" s="98"/>
      <c r="H115" s="99"/>
      <c r="I115" s="99"/>
      <c r="J115" s="114">
        <f t="shared" ref="J115:M115" si="1">SUM(J107:J114)</f>
        <v>28.099999999999998</v>
      </c>
      <c r="K115" s="104">
        <f t="shared" si="1"/>
        <v>0</v>
      </c>
      <c r="L115" s="114">
        <f t="shared" si="1"/>
        <v>1985</v>
      </c>
      <c r="M115" s="104">
        <f t="shared" si="1"/>
        <v>0</v>
      </c>
      <c r="N115" s="27"/>
      <c r="O115" s="27"/>
      <c r="P115" s="117"/>
    </row>
    <row r="116" spans="1:16" x14ac:dyDescent="0.25">
      <c r="A116" s="30"/>
      <c r="B116" s="30"/>
      <c r="C116" s="30"/>
      <c r="D116" s="31"/>
      <c r="E116" s="30"/>
      <c r="F116" s="30"/>
      <c r="G116" s="30"/>
      <c r="H116" s="30"/>
      <c r="I116" s="30"/>
      <c r="J116" s="30"/>
      <c r="K116" s="30"/>
      <c r="L116" s="30"/>
      <c r="M116" s="30"/>
      <c r="N116" s="30"/>
      <c r="O116" s="30"/>
      <c r="P116" s="9"/>
    </row>
    <row r="117" spans="1:16" ht="18.75" x14ac:dyDescent="0.25">
      <c r="A117" s="59" t="s">
        <v>32</v>
      </c>
      <c r="B117" s="73">
        <f>+J115</f>
        <v>28.099999999999998</v>
      </c>
      <c r="C117" s="9"/>
      <c r="D117" s="9"/>
      <c r="E117" s="9"/>
      <c r="F117" s="9"/>
      <c r="G117" s="32"/>
      <c r="H117" s="32"/>
      <c r="I117" s="32"/>
      <c r="J117" s="32"/>
      <c r="K117" s="32"/>
      <c r="L117" s="32"/>
      <c r="M117" s="30"/>
      <c r="N117" s="30"/>
      <c r="O117" s="30"/>
      <c r="P117" s="9"/>
    </row>
    <row r="118" spans="1:16" x14ac:dyDescent="0.25">
      <c r="A118" s="9"/>
      <c r="B118" s="9"/>
      <c r="C118" s="9"/>
      <c r="D118" s="9"/>
      <c r="E118" s="9"/>
      <c r="F118" s="9"/>
      <c r="G118" s="9"/>
      <c r="H118" s="9"/>
      <c r="I118" s="9"/>
      <c r="J118" s="9"/>
      <c r="K118" s="9"/>
      <c r="L118" s="9"/>
      <c r="M118" s="9"/>
      <c r="N118" s="9"/>
      <c r="O118" s="9"/>
      <c r="P118" s="9"/>
    </row>
    <row r="119" spans="1:16" ht="15.75" thickBot="1" x14ac:dyDescent="0.3">
      <c r="A119" s="9"/>
      <c r="B119" s="9"/>
      <c r="C119" s="9"/>
      <c r="D119" s="9"/>
      <c r="E119" s="9"/>
      <c r="F119" s="9"/>
      <c r="G119" s="9"/>
      <c r="H119" s="9"/>
      <c r="I119" s="9"/>
      <c r="J119" s="9"/>
      <c r="K119" s="9"/>
      <c r="L119" s="9"/>
      <c r="M119" s="9"/>
      <c r="N119" s="9"/>
      <c r="O119" s="9"/>
      <c r="P119" s="9"/>
    </row>
    <row r="120" spans="1:16" ht="30.75" thickBot="1" x14ac:dyDescent="0.3">
      <c r="A120" s="76" t="s">
        <v>47</v>
      </c>
      <c r="B120" s="77" t="s">
        <v>48</v>
      </c>
      <c r="C120" s="76" t="s">
        <v>49</v>
      </c>
      <c r="D120" s="77" t="s">
        <v>53</v>
      </c>
      <c r="E120" s="9"/>
      <c r="F120" s="9"/>
      <c r="G120" s="9"/>
      <c r="H120" s="307"/>
      <c r="I120" s="9"/>
      <c r="J120" s="9"/>
      <c r="K120" s="9"/>
      <c r="L120" s="9"/>
      <c r="M120" s="9"/>
      <c r="N120" s="9"/>
      <c r="O120" s="9"/>
      <c r="P120" s="9"/>
    </row>
    <row r="121" spans="1:16" x14ac:dyDescent="0.25">
      <c r="A121" s="67" t="s">
        <v>86</v>
      </c>
      <c r="B121" s="70">
        <v>20</v>
      </c>
      <c r="C121" s="70"/>
      <c r="D121" s="467">
        <f>+C121+C122+C123</f>
        <v>40</v>
      </c>
      <c r="E121" s="9"/>
      <c r="F121" s="9"/>
      <c r="G121" s="9"/>
      <c r="H121" s="9"/>
      <c r="I121" s="9"/>
      <c r="J121" s="9"/>
      <c r="K121" s="9"/>
      <c r="L121" s="9"/>
      <c r="M121" s="9"/>
      <c r="N121" s="9"/>
      <c r="O121" s="9"/>
      <c r="P121" s="9"/>
    </row>
    <row r="122" spans="1:16" x14ac:dyDescent="0.25">
      <c r="A122" s="67" t="s">
        <v>87</v>
      </c>
      <c r="B122" s="200">
        <v>30</v>
      </c>
      <c r="C122" s="193"/>
      <c r="D122" s="468"/>
      <c r="E122" s="9"/>
      <c r="F122" s="9"/>
      <c r="G122" s="9"/>
      <c r="H122" s="9"/>
      <c r="I122" s="9"/>
      <c r="J122" s="9"/>
      <c r="K122" s="9"/>
      <c r="L122" s="9"/>
      <c r="M122" s="9"/>
      <c r="N122" s="9"/>
      <c r="O122" s="9"/>
      <c r="P122" s="9"/>
    </row>
    <row r="123" spans="1:16" ht="15.75" thickBot="1" x14ac:dyDescent="0.3">
      <c r="A123" s="67" t="s">
        <v>88</v>
      </c>
      <c r="B123" s="72">
        <v>40</v>
      </c>
      <c r="C123" s="72">
        <v>40</v>
      </c>
      <c r="D123" s="469"/>
      <c r="E123" s="9"/>
      <c r="F123" s="9"/>
      <c r="G123" s="9"/>
      <c r="H123" s="9"/>
      <c r="I123" s="9"/>
      <c r="J123" s="9"/>
      <c r="K123" s="9"/>
      <c r="L123" s="9"/>
      <c r="M123" s="9"/>
      <c r="N123" s="9"/>
      <c r="O123" s="9"/>
      <c r="P123" s="9"/>
    </row>
    <row r="124" spans="1:16" x14ac:dyDescent="0.25">
      <c r="A124" s="9"/>
      <c r="B124" s="9"/>
      <c r="C124" s="9"/>
      <c r="D124" s="9"/>
      <c r="E124" s="9"/>
      <c r="F124" s="9"/>
      <c r="G124" s="9"/>
      <c r="H124" s="9"/>
      <c r="I124" s="9"/>
      <c r="J124" s="9"/>
      <c r="K124" s="9"/>
      <c r="L124" s="9"/>
      <c r="M124" s="9"/>
      <c r="N124" s="9"/>
      <c r="O124" s="9"/>
      <c r="P124" s="9"/>
    </row>
    <row r="125" spans="1:16" ht="15.75" thickBot="1" x14ac:dyDescent="0.3">
      <c r="A125" s="9"/>
      <c r="B125" s="9"/>
      <c r="C125" s="9"/>
      <c r="D125" s="9"/>
      <c r="E125" s="9"/>
      <c r="F125" s="9"/>
      <c r="G125" s="9"/>
      <c r="H125" s="9"/>
      <c r="I125" s="9"/>
      <c r="J125" s="9"/>
      <c r="K125" s="9"/>
      <c r="L125" s="9"/>
      <c r="M125" s="9"/>
      <c r="N125" s="9"/>
      <c r="O125" s="9"/>
      <c r="P125" s="9"/>
    </row>
    <row r="126" spans="1:16" ht="27" thickBot="1" x14ac:dyDescent="0.3">
      <c r="A126" s="449" t="s">
        <v>50</v>
      </c>
      <c r="B126" s="450"/>
      <c r="C126" s="450"/>
      <c r="D126" s="450"/>
      <c r="E126" s="450"/>
      <c r="F126" s="450"/>
      <c r="G126" s="450"/>
      <c r="H126" s="450"/>
      <c r="I126" s="450"/>
      <c r="J126" s="450"/>
      <c r="K126" s="450"/>
      <c r="L126" s="450"/>
      <c r="M126" s="451"/>
      <c r="N126" s="9"/>
      <c r="O126" s="9"/>
      <c r="P126" s="9"/>
    </row>
    <row r="127" spans="1:16" x14ac:dyDescent="0.25">
      <c r="A127" s="9"/>
      <c r="B127" s="9"/>
      <c r="C127" s="9"/>
      <c r="D127" s="9"/>
      <c r="E127" s="9"/>
      <c r="F127" s="9"/>
      <c r="G127" s="9"/>
      <c r="H127" s="9"/>
      <c r="I127" s="9"/>
      <c r="J127" s="9"/>
      <c r="K127" s="9"/>
      <c r="L127" s="9"/>
      <c r="M127" s="9"/>
      <c r="N127" s="9"/>
      <c r="O127" s="9"/>
      <c r="P127" s="9"/>
    </row>
    <row r="128" spans="1:16" ht="120" x14ac:dyDescent="0.25">
      <c r="A128" s="108" t="s">
        <v>0</v>
      </c>
      <c r="B128" s="108" t="s">
        <v>39</v>
      </c>
      <c r="C128" s="108" t="s">
        <v>40</v>
      </c>
      <c r="D128" s="108" t="s">
        <v>78</v>
      </c>
      <c r="E128" s="108" t="s">
        <v>80</v>
      </c>
      <c r="F128" s="108" t="s">
        <v>81</v>
      </c>
      <c r="G128" s="108" t="s">
        <v>82</v>
      </c>
      <c r="H128" s="108" t="s">
        <v>79</v>
      </c>
      <c r="I128" s="452" t="s">
        <v>83</v>
      </c>
      <c r="J128" s="453"/>
      <c r="K128" s="454"/>
      <c r="L128" s="108" t="s">
        <v>84</v>
      </c>
      <c r="M128" s="108" t="s">
        <v>41</v>
      </c>
      <c r="N128" s="108" t="s">
        <v>42</v>
      </c>
      <c r="O128" s="452" t="s">
        <v>3</v>
      </c>
      <c r="P128" s="454"/>
    </row>
    <row r="129" spans="1:16" ht="60" x14ac:dyDescent="0.25">
      <c r="A129" s="190" t="s">
        <v>510</v>
      </c>
      <c r="B129" s="273" t="s">
        <v>603</v>
      </c>
      <c r="C129" s="3" t="s">
        <v>1679</v>
      </c>
      <c r="D129" s="3">
        <v>72223661</v>
      </c>
      <c r="E129" s="69" t="s">
        <v>363</v>
      </c>
      <c r="F129" s="69" t="s">
        <v>274</v>
      </c>
      <c r="G129" s="137">
        <v>36791</v>
      </c>
      <c r="H129" s="58"/>
      <c r="I129" s="69" t="s">
        <v>1536</v>
      </c>
      <c r="J129" s="294" t="s">
        <v>1680</v>
      </c>
      <c r="K129" s="69" t="s">
        <v>160</v>
      </c>
      <c r="L129" s="109" t="s">
        <v>95</v>
      </c>
      <c r="M129" s="109" t="s">
        <v>95</v>
      </c>
      <c r="N129" s="109" t="s">
        <v>95</v>
      </c>
      <c r="O129" s="461"/>
      <c r="P129" s="462"/>
    </row>
    <row r="130" spans="1:16" ht="90" x14ac:dyDescent="0.25">
      <c r="A130" s="190" t="s">
        <v>92</v>
      </c>
      <c r="B130" s="273" t="s">
        <v>603</v>
      </c>
      <c r="C130" s="190" t="s">
        <v>1681</v>
      </c>
      <c r="D130" s="3">
        <v>22736680</v>
      </c>
      <c r="E130" s="69" t="s">
        <v>1535</v>
      </c>
      <c r="F130" s="69" t="s">
        <v>116</v>
      </c>
      <c r="G130" s="137">
        <v>39899</v>
      </c>
      <c r="H130" s="58"/>
      <c r="I130" s="69" t="s">
        <v>1536</v>
      </c>
      <c r="J130" s="294" t="s">
        <v>1682</v>
      </c>
      <c r="K130" s="69" t="s">
        <v>559</v>
      </c>
      <c r="L130" s="109" t="s">
        <v>95</v>
      </c>
      <c r="M130" s="109" t="s">
        <v>95</v>
      </c>
      <c r="N130" s="109" t="s">
        <v>95</v>
      </c>
      <c r="O130" s="461"/>
      <c r="P130" s="462"/>
    </row>
    <row r="131" spans="1:16" ht="72" customHeight="1" x14ac:dyDescent="0.25">
      <c r="A131" s="190" t="s">
        <v>93</v>
      </c>
      <c r="B131" s="273" t="s">
        <v>603</v>
      </c>
      <c r="C131" s="3" t="s">
        <v>1683</v>
      </c>
      <c r="D131" s="3">
        <v>1129509442</v>
      </c>
      <c r="E131" s="69" t="s">
        <v>1178</v>
      </c>
      <c r="F131" s="69" t="s">
        <v>1195</v>
      </c>
      <c r="G131" s="137">
        <v>41544</v>
      </c>
      <c r="H131" s="86"/>
      <c r="I131" s="69" t="s">
        <v>1536</v>
      </c>
      <c r="J131" s="294" t="s">
        <v>1684</v>
      </c>
      <c r="K131" s="69" t="s">
        <v>1665</v>
      </c>
      <c r="L131" s="109" t="s">
        <v>95</v>
      </c>
      <c r="M131" s="109" t="s">
        <v>95</v>
      </c>
      <c r="N131" s="109" t="s">
        <v>95</v>
      </c>
      <c r="O131" s="463"/>
      <c r="P131" s="463"/>
    </row>
    <row r="132" spans="1:16" x14ac:dyDescent="0.25">
      <c r="A132" s="9"/>
      <c r="B132" s="9"/>
      <c r="C132" s="9"/>
      <c r="D132" s="9"/>
      <c r="E132" s="9"/>
      <c r="F132" s="9"/>
      <c r="G132" s="9"/>
      <c r="H132" s="9"/>
      <c r="I132" s="9"/>
      <c r="J132" s="9"/>
      <c r="K132" s="9"/>
      <c r="L132" s="9"/>
      <c r="M132" s="9"/>
      <c r="N132" s="9"/>
      <c r="O132" s="9"/>
      <c r="P132" s="9"/>
    </row>
    <row r="133" spans="1:16" x14ac:dyDescent="0.25">
      <c r="A133" s="9"/>
      <c r="B133" s="9"/>
      <c r="C133" s="9"/>
      <c r="D133" s="9"/>
      <c r="E133" s="9"/>
      <c r="F133" s="9"/>
      <c r="G133" s="9"/>
      <c r="H133" s="9"/>
      <c r="I133" s="9"/>
      <c r="J133" s="9"/>
      <c r="K133" s="9"/>
      <c r="L133" s="9"/>
      <c r="M133" s="9"/>
      <c r="N133" s="9"/>
      <c r="O133" s="9"/>
      <c r="P133" s="9"/>
    </row>
    <row r="134" spans="1:16" ht="15.75" thickBot="1" x14ac:dyDescent="0.3">
      <c r="A134" s="9"/>
      <c r="B134" s="9"/>
      <c r="C134" s="9"/>
      <c r="D134" s="9"/>
      <c r="E134" s="9"/>
      <c r="F134" s="9"/>
      <c r="G134" s="9"/>
      <c r="H134" s="9"/>
      <c r="I134" s="9"/>
      <c r="J134" s="9"/>
      <c r="K134" s="9"/>
      <c r="L134" s="9"/>
      <c r="M134" s="9"/>
      <c r="N134" s="9"/>
      <c r="O134" s="9"/>
      <c r="P134" s="9"/>
    </row>
    <row r="135" spans="1:16" ht="30" x14ac:dyDescent="0.25">
      <c r="A135" s="112" t="s">
        <v>33</v>
      </c>
      <c r="B135" s="112" t="s">
        <v>47</v>
      </c>
      <c r="C135" s="108" t="s">
        <v>48</v>
      </c>
      <c r="D135" s="112" t="s">
        <v>49</v>
      </c>
      <c r="E135" s="77" t="s">
        <v>54</v>
      </c>
      <c r="F135" s="82"/>
      <c r="G135" s="9"/>
      <c r="H135" s="9"/>
      <c r="I135" s="9"/>
      <c r="J135" s="9"/>
      <c r="K135" s="9"/>
      <c r="L135" s="9"/>
      <c r="M135" s="9"/>
      <c r="N135" s="9"/>
      <c r="O135" s="9"/>
      <c r="P135" s="9"/>
    </row>
    <row r="136" spans="1:16" ht="159" customHeight="1" x14ac:dyDescent="0.25">
      <c r="A136" s="470" t="s">
        <v>51</v>
      </c>
      <c r="B136" s="6" t="s">
        <v>89</v>
      </c>
      <c r="C136" s="193">
        <v>25</v>
      </c>
      <c r="D136" s="193">
        <v>25</v>
      </c>
      <c r="E136" s="471">
        <f>+D136+D137+D138</f>
        <v>60</v>
      </c>
      <c r="F136" s="83"/>
      <c r="G136" s="9"/>
      <c r="H136" s="9"/>
      <c r="I136" s="9"/>
      <c r="J136" s="9"/>
      <c r="K136" s="9"/>
      <c r="L136" s="9"/>
      <c r="M136" s="9"/>
      <c r="N136" s="9"/>
      <c r="O136" s="9"/>
      <c r="P136" s="9"/>
    </row>
    <row r="137" spans="1:16" ht="131.25" customHeight="1" x14ac:dyDescent="0.25">
      <c r="A137" s="470"/>
      <c r="B137" s="6" t="s">
        <v>90</v>
      </c>
      <c r="C137" s="197">
        <v>25</v>
      </c>
      <c r="D137" s="193">
        <v>25</v>
      </c>
      <c r="E137" s="472"/>
      <c r="F137" s="83"/>
      <c r="G137" s="9"/>
      <c r="H137" s="9"/>
      <c r="I137" s="9"/>
      <c r="J137" s="9"/>
      <c r="K137" s="9"/>
      <c r="L137" s="9"/>
      <c r="M137" s="9"/>
      <c r="N137" s="9"/>
      <c r="O137" s="9"/>
      <c r="P137" s="9"/>
    </row>
    <row r="138" spans="1:16" ht="127.5" customHeight="1" x14ac:dyDescent="0.25">
      <c r="A138" s="470"/>
      <c r="B138" s="6" t="s">
        <v>91</v>
      </c>
      <c r="C138" s="193">
        <v>10</v>
      </c>
      <c r="D138" s="193">
        <v>10</v>
      </c>
      <c r="E138" s="473"/>
      <c r="F138" s="83"/>
      <c r="G138" s="9"/>
      <c r="H138" s="9"/>
      <c r="I138" s="9"/>
      <c r="J138" s="9"/>
      <c r="K138" s="9"/>
      <c r="L138" s="9"/>
      <c r="M138" s="9"/>
      <c r="N138" s="9"/>
      <c r="O138" s="9"/>
      <c r="P138" s="9"/>
    </row>
    <row r="139" spans="1:16" x14ac:dyDescent="0.25">
      <c r="A139" s="9"/>
      <c r="C139" s="9"/>
      <c r="D139" s="9"/>
      <c r="E139" s="9"/>
      <c r="F139" s="9"/>
      <c r="G139" s="9"/>
      <c r="H139" s="9"/>
      <c r="I139" s="9"/>
      <c r="J139" s="9"/>
      <c r="K139" s="9"/>
      <c r="L139" s="9"/>
      <c r="M139" s="9"/>
      <c r="N139" s="9"/>
      <c r="O139" s="9"/>
      <c r="P139" s="9"/>
    </row>
    <row r="140" spans="1:16" x14ac:dyDescent="0.25">
      <c r="A140" s="9"/>
      <c r="B140" s="9"/>
      <c r="C140" s="9"/>
      <c r="D140" s="9"/>
      <c r="E140" s="9"/>
      <c r="F140" s="9"/>
      <c r="G140" s="9"/>
      <c r="H140" s="9"/>
      <c r="I140" s="9"/>
      <c r="J140" s="9"/>
      <c r="K140" s="9"/>
      <c r="L140" s="9"/>
      <c r="M140" s="9"/>
      <c r="N140" s="9"/>
      <c r="O140" s="9"/>
      <c r="P140" s="9"/>
    </row>
    <row r="141" spans="1:16" x14ac:dyDescent="0.25">
      <c r="A141" s="9"/>
      <c r="B141" s="9"/>
      <c r="C141" s="9"/>
      <c r="D141" s="9"/>
      <c r="E141" s="9"/>
      <c r="F141" s="9"/>
      <c r="G141" s="9"/>
      <c r="H141" s="9"/>
      <c r="I141" s="9"/>
      <c r="J141" s="9"/>
      <c r="K141" s="9"/>
      <c r="L141" s="9"/>
      <c r="M141" s="9"/>
      <c r="N141" s="9"/>
      <c r="O141" s="9"/>
      <c r="P141" s="9"/>
    </row>
    <row r="142" spans="1:16" x14ac:dyDescent="0.25">
      <c r="A142" s="110" t="s">
        <v>55</v>
      </c>
      <c r="B142" s="9"/>
      <c r="C142" s="9"/>
      <c r="D142" s="9"/>
      <c r="E142" s="9"/>
      <c r="F142" s="9"/>
      <c r="G142" s="9"/>
      <c r="H142" s="9"/>
      <c r="I142" s="9"/>
      <c r="J142" s="9"/>
      <c r="K142" s="9"/>
      <c r="L142" s="9"/>
      <c r="M142" s="9"/>
      <c r="N142" s="9"/>
      <c r="O142" s="9"/>
      <c r="P142" s="9"/>
    </row>
    <row r="143" spans="1:16" x14ac:dyDescent="0.25">
      <c r="A143" s="9"/>
      <c r="B143" s="9"/>
      <c r="C143" s="9"/>
      <c r="D143" s="9"/>
      <c r="E143" s="9"/>
      <c r="F143" s="9"/>
      <c r="G143" s="9"/>
      <c r="H143" s="9"/>
      <c r="I143" s="9"/>
      <c r="J143" s="9"/>
      <c r="K143" s="9"/>
      <c r="L143" s="9"/>
      <c r="M143" s="9"/>
      <c r="N143" s="9"/>
      <c r="O143" s="9"/>
      <c r="P143" s="9"/>
    </row>
    <row r="144" spans="1:16" x14ac:dyDescent="0.25">
      <c r="A144" s="9"/>
      <c r="B144" s="9"/>
      <c r="C144" s="9"/>
      <c r="D144" s="9"/>
      <c r="E144" s="9"/>
      <c r="F144" s="9"/>
      <c r="G144" s="9"/>
      <c r="H144" s="9"/>
      <c r="I144" s="9"/>
      <c r="J144" s="9"/>
      <c r="K144" s="9"/>
      <c r="L144" s="9"/>
      <c r="M144" s="9"/>
      <c r="N144" s="9"/>
      <c r="O144" s="9"/>
      <c r="P144" s="9"/>
    </row>
    <row r="145" spans="1:16" x14ac:dyDescent="0.25">
      <c r="A145" s="113" t="s">
        <v>33</v>
      </c>
      <c r="B145" s="113" t="s">
        <v>56</v>
      </c>
      <c r="C145" s="112" t="s">
        <v>49</v>
      </c>
      <c r="D145" s="112" t="s">
        <v>16</v>
      </c>
      <c r="E145" s="9"/>
      <c r="F145" s="9"/>
      <c r="G145" s="9"/>
      <c r="H145" s="9"/>
      <c r="I145" s="9"/>
      <c r="J145" s="9"/>
      <c r="K145" s="9"/>
      <c r="L145" s="9"/>
      <c r="M145" s="9"/>
      <c r="N145" s="9"/>
      <c r="O145" s="9"/>
      <c r="P145" s="9"/>
    </row>
    <row r="146" spans="1:16" ht="151.5" customHeight="1" x14ac:dyDescent="0.25">
      <c r="A146" s="93" t="s">
        <v>57</v>
      </c>
      <c r="B146" s="94">
        <v>40</v>
      </c>
      <c r="C146" s="193">
        <v>40</v>
      </c>
      <c r="D146" s="446">
        <f>+C146+C147</f>
        <v>100</v>
      </c>
      <c r="E146" s="9"/>
      <c r="F146" s="9"/>
      <c r="G146" s="9"/>
      <c r="H146" s="9"/>
      <c r="I146" s="9"/>
      <c r="J146" s="9"/>
      <c r="K146" s="9"/>
      <c r="L146" s="9"/>
      <c r="M146" s="9"/>
      <c r="N146" s="9"/>
      <c r="O146" s="9"/>
      <c r="P146" s="9"/>
    </row>
    <row r="147" spans="1:16" ht="111.75" customHeight="1" x14ac:dyDescent="0.25">
      <c r="A147" s="93" t="s">
        <v>58</v>
      </c>
      <c r="B147" s="94">
        <v>60</v>
      </c>
      <c r="C147" s="193">
        <v>60</v>
      </c>
      <c r="D147" s="447"/>
      <c r="E147" s="9"/>
      <c r="F147" s="9"/>
      <c r="G147" s="9"/>
      <c r="H147" s="9"/>
      <c r="I147" s="9"/>
      <c r="J147" s="9"/>
      <c r="K147" s="9"/>
      <c r="L147" s="9"/>
      <c r="M147" s="9"/>
      <c r="N147" s="9"/>
      <c r="O147" s="9"/>
      <c r="P147" s="9"/>
    </row>
    <row r="148" spans="1:16" x14ac:dyDescent="0.25">
      <c r="A148" s="9"/>
      <c r="B148" s="9"/>
      <c r="C148" s="9"/>
      <c r="D148" s="9"/>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sheetData>
  <mergeCells count="46">
    <mergeCell ref="D146:D147"/>
    <mergeCell ref="C97:D97"/>
    <mergeCell ref="A100:O100"/>
    <mergeCell ref="A103:M103"/>
    <mergeCell ref="D121:D123"/>
    <mergeCell ref="A126:M126"/>
    <mergeCell ref="I128:K128"/>
    <mergeCell ref="O128:P128"/>
    <mergeCell ref="O129:P129"/>
    <mergeCell ref="O130:P130"/>
    <mergeCell ref="O131:P131"/>
    <mergeCell ref="A136:A138"/>
    <mergeCell ref="E136:E138"/>
    <mergeCell ref="C96:D96"/>
    <mergeCell ref="N71:O71"/>
    <mergeCell ref="N72:O72"/>
    <mergeCell ref="N73:O73"/>
    <mergeCell ref="N74:O74"/>
    <mergeCell ref="A80:M80"/>
    <mergeCell ref="I85:K85"/>
    <mergeCell ref="O85:P85"/>
    <mergeCell ref="O86:P86"/>
    <mergeCell ref="O87:P87"/>
    <mergeCell ref="O88:P88"/>
    <mergeCell ref="O89:P89"/>
    <mergeCell ref="A93:M93"/>
    <mergeCell ref="N70:O70"/>
    <mergeCell ref="B9:D9"/>
    <mergeCell ref="A13:B20"/>
    <mergeCell ref="A21:B21"/>
    <mergeCell ref="D39:D40"/>
    <mergeCell ref="L44:M44"/>
    <mergeCell ref="A58:A59"/>
    <mergeCell ref="B58:B59"/>
    <mergeCell ref="C58:D58"/>
    <mergeCell ref="B62:M62"/>
    <mergeCell ref="A64:M64"/>
    <mergeCell ref="N67:O67"/>
    <mergeCell ref="N68:O68"/>
    <mergeCell ref="N69:O69"/>
    <mergeCell ref="B8:M8"/>
    <mergeCell ref="A1:O1"/>
    <mergeCell ref="A3:O3"/>
    <mergeCell ref="B5:M5"/>
    <mergeCell ref="B6:M6"/>
    <mergeCell ref="B7:M7"/>
  </mergeCells>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185"/>
  <sheetViews>
    <sheetView topLeftCell="A47" workbookViewId="0">
      <selection activeCell="B71" sqref="B71"/>
    </sheetView>
  </sheetViews>
  <sheetFormatPr baseColWidth="10" defaultRowHeight="15" x14ac:dyDescent="0.25"/>
  <cols>
    <col min="1" max="1" width="56.140625" style="92" customWidth="1"/>
    <col min="2" max="2" width="22.7109375" style="92" customWidth="1"/>
    <col min="3" max="3" width="32.5703125" style="92" customWidth="1"/>
    <col min="4" max="4" width="26.85546875" style="92" customWidth="1"/>
    <col min="5" max="5" width="15.42578125" style="92" customWidth="1"/>
    <col min="6" max="6" width="14" style="92" customWidth="1"/>
    <col min="7" max="8" width="13.28515625" style="92" customWidth="1"/>
    <col min="9" max="9" width="14.42578125" style="92" customWidth="1"/>
    <col min="10"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1496</v>
      </c>
      <c r="C5" s="439"/>
      <c r="D5" s="439"/>
      <c r="E5" s="439"/>
      <c r="F5" s="439"/>
      <c r="G5" s="439"/>
      <c r="H5" s="439"/>
      <c r="I5" s="439"/>
      <c r="J5" s="439"/>
      <c r="K5" s="439"/>
      <c r="L5" s="439"/>
      <c r="M5" s="440"/>
      <c r="N5" s="9"/>
      <c r="O5" s="9"/>
      <c r="P5" s="9"/>
    </row>
    <row r="6" spans="1:16" ht="16.5" thickBot="1" x14ac:dyDescent="0.3">
      <c r="A6" s="12" t="s">
        <v>5</v>
      </c>
      <c r="B6" s="439" t="s">
        <v>1497</v>
      </c>
      <c r="C6" s="439"/>
      <c r="D6" s="439"/>
      <c r="E6" s="439"/>
      <c r="F6" s="439"/>
      <c r="G6" s="439"/>
      <c r="H6" s="439"/>
      <c r="I6" s="439"/>
      <c r="J6" s="439"/>
      <c r="K6" s="439"/>
      <c r="L6" s="439"/>
      <c r="M6" s="440"/>
      <c r="N6" s="9"/>
      <c r="O6" s="9"/>
      <c r="P6" s="9"/>
    </row>
    <row r="7" spans="1:16" ht="16.5" thickBot="1" x14ac:dyDescent="0.3">
      <c r="A7" s="12" t="s">
        <v>6</v>
      </c>
      <c r="B7" s="439" t="s">
        <v>1498</v>
      </c>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t="s">
        <v>1499</v>
      </c>
      <c r="C9" s="441"/>
      <c r="D9" s="442"/>
      <c r="E9" s="34"/>
      <c r="F9" s="34"/>
      <c r="G9" s="34"/>
      <c r="H9" s="34"/>
      <c r="I9" s="34"/>
      <c r="J9" s="34"/>
      <c r="K9" s="34"/>
      <c r="L9" s="34"/>
      <c r="M9" s="35"/>
      <c r="N9" s="9"/>
      <c r="O9" s="9"/>
      <c r="P9" s="9"/>
    </row>
    <row r="10" spans="1:16" ht="16.5" thickBot="1" x14ac:dyDescent="0.3">
      <c r="A10" s="14" t="s">
        <v>9</v>
      </c>
      <c r="B10" s="15">
        <v>41980</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v>
      </c>
      <c r="D14" s="36">
        <v>1207026418</v>
      </c>
      <c r="E14" s="241">
        <v>578</v>
      </c>
      <c r="F14" s="81"/>
      <c r="G14" s="9"/>
      <c r="H14" s="39"/>
      <c r="I14" s="39"/>
      <c r="J14" s="39"/>
      <c r="K14" s="39"/>
      <c r="L14" s="39"/>
      <c r="M14" s="96"/>
      <c r="N14" s="9"/>
      <c r="O14" s="9"/>
      <c r="P14" s="9"/>
    </row>
    <row r="15" spans="1:16" x14ac:dyDescent="0.25">
      <c r="A15" s="443"/>
      <c r="B15" s="443"/>
      <c r="C15" s="198">
        <v>2</v>
      </c>
      <c r="D15" s="36">
        <v>1252968600</v>
      </c>
      <c r="E15" s="241">
        <v>600</v>
      </c>
      <c r="F15" s="81"/>
      <c r="G15" s="9"/>
      <c r="H15" s="39"/>
      <c r="I15" s="39"/>
      <c r="J15" s="39"/>
      <c r="K15" s="39"/>
      <c r="L15" s="39"/>
      <c r="M15" s="96"/>
      <c r="N15" s="9"/>
      <c r="O15" s="9"/>
      <c r="P15" s="9"/>
    </row>
    <row r="16" spans="1:16" x14ac:dyDescent="0.25">
      <c r="A16" s="443"/>
      <c r="B16" s="443"/>
      <c r="C16" s="198">
        <v>3</v>
      </c>
      <c r="D16" s="36">
        <v>1127671740</v>
      </c>
      <c r="E16" s="241">
        <v>540</v>
      </c>
      <c r="F16" s="81"/>
      <c r="G16" s="9"/>
      <c r="H16" s="39"/>
      <c r="I16" s="39"/>
      <c r="J16" s="39"/>
      <c r="K16" s="39"/>
      <c r="L16" s="39"/>
      <c r="M16" s="96"/>
      <c r="N16" s="9"/>
      <c r="O16" s="9"/>
      <c r="P16" s="9"/>
    </row>
    <row r="17" spans="1:16" x14ac:dyDescent="0.25">
      <c r="A17" s="443"/>
      <c r="B17" s="443"/>
      <c r="C17" s="198">
        <v>5</v>
      </c>
      <c r="D17" s="36">
        <v>1101898890</v>
      </c>
      <c r="E17" s="241">
        <v>405</v>
      </c>
      <c r="F17" s="81"/>
      <c r="G17" s="22"/>
      <c r="H17" s="39"/>
      <c r="I17" s="39"/>
      <c r="J17" s="39"/>
      <c r="K17" s="39"/>
      <c r="L17" s="39"/>
      <c r="M17" s="20"/>
      <c r="N17" s="9"/>
      <c r="O17" s="9"/>
      <c r="P17" s="9"/>
    </row>
    <row r="18" spans="1:16" x14ac:dyDescent="0.25">
      <c r="A18" s="443"/>
      <c r="B18" s="443"/>
      <c r="C18" s="198">
        <v>13</v>
      </c>
      <c r="D18" s="36">
        <v>544147600</v>
      </c>
      <c r="E18" s="241">
        <v>200</v>
      </c>
      <c r="F18" s="81"/>
      <c r="G18" s="22"/>
      <c r="H18" s="41"/>
      <c r="I18" s="41"/>
      <c r="J18" s="41"/>
      <c r="K18" s="41"/>
      <c r="L18" s="41"/>
      <c r="M18" s="20"/>
      <c r="N18" s="9"/>
      <c r="O18" s="9"/>
      <c r="P18" s="9"/>
    </row>
    <row r="19" spans="1:16" x14ac:dyDescent="0.25">
      <c r="A19" s="443"/>
      <c r="B19" s="443"/>
      <c r="C19" s="198">
        <v>25</v>
      </c>
      <c r="D19" s="36">
        <v>877078020</v>
      </c>
      <c r="E19" s="241">
        <v>420</v>
      </c>
      <c r="F19" s="81"/>
      <c r="G19" s="22"/>
      <c r="H19" s="95"/>
      <c r="I19" s="95"/>
      <c r="J19" s="95"/>
      <c r="K19" s="95"/>
      <c r="L19" s="95"/>
      <c r="M19" s="20"/>
      <c r="N19" s="9"/>
      <c r="O19" s="9"/>
      <c r="P19" s="9"/>
    </row>
    <row r="20" spans="1:16" x14ac:dyDescent="0.25">
      <c r="A20" s="443"/>
      <c r="B20" s="443"/>
      <c r="C20" s="198">
        <v>27</v>
      </c>
      <c r="D20" s="36">
        <v>1193572430</v>
      </c>
      <c r="E20" s="241">
        <v>409</v>
      </c>
      <c r="F20" s="81"/>
      <c r="G20" s="22"/>
      <c r="H20" s="95"/>
      <c r="I20" s="95"/>
      <c r="J20" s="95"/>
      <c r="K20" s="95"/>
      <c r="L20" s="95"/>
      <c r="M20" s="20"/>
      <c r="N20" s="9"/>
      <c r="O20" s="9"/>
      <c r="P20" s="9"/>
    </row>
    <row r="21" spans="1:16" x14ac:dyDescent="0.25">
      <c r="A21" s="444" t="s">
        <v>14</v>
      </c>
      <c r="B21" s="445"/>
      <c r="C21" s="198"/>
      <c r="D21" s="64">
        <f>SUM(D14:D20)</f>
        <v>7304363698</v>
      </c>
      <c r="E21" s="241">
        <f>SUM(E14:E20)</f>
        <v>3152</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2521.6</v>
      </c>
      <c r="C23" s="42"/>
      <c r="D23" s="45">
        <f>D21</f>
        <v>7304363698</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c r="C29" s="193" t="s">
        <v>110</v>
      </c>
      <c r="H29" s="95"/>
      <c r="I29" s="95"/>
      <c r="J29" s="95"/>
      <c r="K29" s="95"/>
      <c r="L29" s="95"/>
      <c r="M29" s="96"/>
      <c r="N29" s="9"/>
      <c r="O29" s="9"/>
      <c r="P29" s="9"/>
    </row>
    <row r="30" spans="1:16" x14ac:dyDescent="0.25">
      <c r="A30" s="109" t="s">
        <v>98</v>
      </c>
      <c r="B30" s="193" t="s">
        <v>110</v>
      </c>
      <c r="C30" s="193"/>
      <c r="H30" s="95"/>
      <c r="I30" s="95"/>
      <c r="J30" s="95"/>
      <c r="K30" s="95"/>
      <c r="L30" s="95"/>
      <c r="M30" s="96"/>
      <c r="N30" s="9"/>
      <c r="O30" s="9"/>
      <c r="P30" s="9"/>
    </row>
    <row r="31" spans="1:16" x14ac:dyDescent="0.25">
      <c r="A31" s="109" t="s">
        <v>99</v>
      </c>
      <c r="B31" s="193" t="s">
        <v>110</v>
      </c>
      <c r="C31" s="193"/>
      <c r="H31" s="95"/>
      <c r="I31" s="95"/>
      <c r="J31" s="95"/>
      <c r="K31" s="95"/>
      <c r="L31" s="95"/>
      <c r="M31" s="96"/>
      <c r="N31" s="9"/>
      <c r="O31" s="9"/>
      <c r="P31" s="9"/>
    </row>
    <row r="32" spans="1:16" x14ac:dyDescent="0.25">
      <c r="A32" s="109" t="s">
        <v>100</v>
      </c>
      <c r="B32" s="242" t="s">
        <v>110</v>
      </c>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75</v>
      </c>
      <c r="H39" s="95"/>
      <c r="I39" s="95"/>
      <c r="J39" s="95"/>
      <c r="K39" s="95"/>
      <c r="L39" s="95"/>
      <c r="M39" s="96"/>
      <c r="N39" s="9"/>
      <c r="O39" s="9"/>
      <c r="P39" s="9"/>
    </row>
    <row r="40" spans="1:16" ht="122.25" customHeight="1" x14ac:dyDescent="0.25">
      <c r="A40" s="93" t="s">
        <v>103</v>
      </c>
      <c r="B40" s="94">
        <v>60</v>
      </c>
      <c r="C40" s="193">
        <v>35</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f>12/30</f>
        <v>0.4</v>
      </c>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s="306" customFormat="1" ht="39" customHeight="1" x14ac:dyDescent="0.25">
      <c r="A48" s="50" t="s">
        <v>1496</v>
      </c>
      <c r="B48" s="50" t="s">
        <v>1515</v>
      </c>
      <c r="C48" s="102" t="s">
        <v>260</v>
      </c>
      <c r="D48" s="97" t="s">
        <v>1685</v>
      </c>
      <c r="E48" s="98" t="s">
        <v>95</v>
      </c>
      <c r="F48" s="98"/>
      <c r="G48" s="105">
        <v>41170</v>
      </c>
      <c r="H48" s="105">
        <v>41258</v>
      </c>
      <c r="I48" s="99" t="s">
        <v>96</v>
      </c>
      <c r="J48" s="155">
        <v>2.76</v>
      </c>
      <c r="K48" s="155"/>
      <c r="L48" s="124">
        <v>123</v>
      </c>
      <c r="M48" s="90"/>
      <c r="N48" s="27">
        <v>41072169</v>
      </c>
      <c r="O48" s="27"/>
      <c r="P48" s="116" t="s">
        <v>1686</v>
      </c>
    </row>
    <row r="49" spans="1:16" s="306" customFormat="1" ht="91.5" customHeight="1" x14ac:dyDescent="0.25">
      <c r="A49" s="50" t="s">
        <v>1496</v>
      </c>
      <c r="B49" s="50"/>
      <c r="C49" s="102" t="s">
        <v>189</v>
      </c>
      <c r="D49" s="97" t="s">
        <v>1687</v>
      </c>
      <c r="E49" s="98" t="s">
        <v>95</v>
      </c>
      <c r="F49" s="98"/>
      <c r="G49" s="105">
        <v>39832</v>
      </c>
      <c r="H49" s="105">
        <v>40178</v>
      </c>
      <c r="I49" s="99" t="s">
        <v>96</v>
      </c>
      <c r="J49" s="90">
        <v>3.3</v>
      </c>
      <c r="K49" s="155">
        <v>7.36</v>
      </c>
      <c r="L49" s="124">
        <v>70</v>
      </c>
      <c r="M49" s="90"/>
      <c r="N49" s="27"/>
      <c r="O49" s="27"/>
      <c r="P49" s="116"/>
    </row>
    <row r="50" spans="1:16" ht="40.5" customHeight="1" x14ac:dyDescent="0.25">
      <c r="A50" s="50" t="s">
        <v>1496</v>
      </c>
      <c r="B50" s="293"/>
      <c r="C50" s="102" t="s">
        <v>189</v>
      </c>
      <c r="D50" s="97" t="s">
        <v>1688</v>
      </c>
      <c r="E50" s="98" t="s">
        <v>95</v>
      </c>
      <c r="F50" s="98"/>
      <c r="G50" s="105">
        <v>40561</v>
      </c>
      <c r="H50" s="105">
        <v>40908</v>
      </c>
      <c r="I50" s="99" t="s">
        <v>96</v>
      </c>
      <c r="J50" s="155">
        <v>11.4</v>
      </c>
      <c r="K50" s="155"/>
      <c r="L50" s="124">
        <v>169</v>
      </c>
      <c r="M50" s="90"/>
      <c r="N50" s="27"/>
      <c r="O50" s="27"/>
      <c r="P50" s="116"/>
    </row>
    <row r="51" spans="1:16" x14ac:dyDescent="0.25">
      <c r="A51" s="50"/>
      <c r="B51" s="50"/>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17.46</v>
      </c>
      <c r="K56" s="104">
        <f t="shared" si="0"/>
        <v>7.36</v>
      </c>
      <c r="L56" s="114">
        <f t="shared" si="0"/>
        <v>362</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17.46</v>
      </c>
      <c r="C60" s="200"/>
      <c r="D60" s="200" t="s">
        <v>165</v>
      </c>
      <c r="E60" s="32"/>
      <c r="F60" s="32"/>
      <c r="G60" s="32">
        <v>44</v>
      </c>
      <c r="H60" s="32"/>
      <c r="I60" s="32"/>
      <c r="J60" s="32"/>
      <c r="K60" s="32">
        <f>600*0.8</f>
        <v>480</v>
      </c>
      <c r="L60" s="32"/>
      <c r="M60" s="30"/>
      <c r="N60" s="30"/>
      <c r="O60" s="30"/>
      <c r="P60" s="30"/>
    </row>
    <row r="61" spans="1:16" x14ac:dyDescent="0.25">
      <c r="A61" s="59" t="s">
        <v>25</v>
      </c>
      <c r="B61" s="60">
        <f>+L56</f>
        <v>362</v>
      </c>
      <c r="C61" s="200" t="s">
        <v>110</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customHeight="1" x14ac:dyDescent="0.25">
      <c r="A68" s="236" t="s">
        <v>1689</v>
      </c>
      <c r="B68" s="236" t="s">
        <v>992</v>
      </c>
      <c r="C68" s="288" t="s">
        <v>1690</v>
      </c>
      <c r="D68" s="4">
        <v>330</v>
      </c>
      <c r="E68" s="201"/>
      <c r="F68" s="4"/>
      <c r="G68" s="4"/>
      <c r="H68" s="4" t="s">
        <v>95</v>
      </c>
      <c r="I68" s="4" t="s">
        <v>95</v>
      </c>
      <c r="J68" s="193" t="s">
        <v>95</v>
      </c>
      <c r="K68" s="193" t="s">
        <v>95</v>
      </c>
      <c r="L68" s="193" t="s">
        <v>95</v>
      </c>
      <c r="M68" s="193"/>
      <c r="N68" s="457"/>
      <c r="O68" s="458"/>
      <c r="P68" s="193" t="s">
        <v>95</v>
      </c>
    </row>
    <row r="69" spans="1:16" ht="36.75" customHeight="1" x14ac:dyDescent="0.25">
      <c r="A69" s="236" t="s">
        <v>1691</v>
      </c>
      <c r="B69" s="236" t="s">
        <v>992</v>
      </c>
      <c r="C69" s="86" t="s">
        <v>1692</v>
      </c>
      <c r="D69" s="4">
        <v>45</v>
      </c>
      <c r="E69" s="4"/>
      <c r="F69" s="193"/>
      <c r="G69" s="4"/>
      <c r="H69" s="193" t="s">
        <v>95</v>
      </c>
      <c r="I69" s="193" t="s">
        <v>95</v>
      </c>
      <c r="J69" s="193" t="s">
        <v>95</v>
      </c>
      <c r="K69" s="193" t="s">
        <v>95</v>
      </c>
      <c r="L69" s="193" t="s">
        <v>95</v>
      </c>
      <c r="M69" s="193"/>
      <c r="N69" s="457"/>
      <c r="O69" s="458"/>
      <c r="P69" s="193" t="s">
        <v>95</v>
      </c>
    </row>
    <row r="70" spans="1:16" ht="36" customHeight="1" x14ac:dyDescent="0.25">
      <c r="A70" s="236" t="s">
        <v>1693</v>
      </c>
      <c r="B70" s="236" t="s">
        <v>992</v>
      </c>
      <c r="C70" s="86" t="s">
        <v>1694</v>
      </c>
      <c r="D70" s="4">
        <v>45</v>
      </c>
      <c r="E70" s="4"/>
      <c r="F70" s="193"/>
      <c r="G70" s="4"/>
      <c r="H70" s="4" t="s">
        <v>95</v>
      </c>
      <c r="I70" s="193" t="s">
        <v>95</v>
      </c>
      <c r="J70" s="193" t="s">
        <v>95</v>
      </c>
      <c r="K70" s="193" t="s">
        <v>95</v>
      </c>
      <c r="L70" s="193" t="s">
        <v>95</v>
      </c>
      <c r="M70" s="193"/>
      <c r="N70" s="457"/>
      <c r="O70" s="458"/>
      <c r="P70" s="193" t="s">
        <v>95</v>
      </c>
    </row>
    <row r="71" spans="1:16" ht="37.5" customHeight="1" x14ac:dyDescent="0.25">
      <c r="A71" s="3"/>
      <c r="B71" s="191"/>
      <c r="C71" s="86"/>
      <c r="D71" s="4"/>
      <c r="E71" s="4"/>
      <c r="F71" s="193"/>
      <c r="G71" s="4"/>
      <c r="H71" s="85"/>
      <c r="I71" s="193"/>
      <c r="J71" s="193"/>
      <c r="K71" s="193"/>
      <c r="L71" s="193"/>
      <c r="M71" s="109"/>
      <c r="N71" s="457"/>
      <c r="O71" s="458"/>
      <c r="P71" s="193"/>
    </row>
    <row r="72" spans="1:16" x14ac:dyDescent="0.25">
      <c r="A72" s="3"/>
      <c r="B72" s="3"/>
      <c r="C72" s="5"/>
      <c r="D72" s="5"/>
      <c r="E72" s="4"/>
      <c r="F72" s="4"/>
      <c r="G72" s="4"/>
      <c r="H72" s="85"/>
      <c r="I72" s="85"/>
      <c r="J72" s="109"/>
      <c r="K72" s="109"/>
      <c r="L72" s="109"/>
      <c r="M72" s="109"/>
      <c r="N72" s="457"/>
      <c r="O72" s="458"/>
      <c r="P72" s="193"/>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117.75" customHeight="1" x14ac:dyDescent="0.25">
      <c r="A86" s="69" t="s">
        <v>160</v>
      </c>
      <c r="B86" s="69" t="s">
        <v>679</v>
      </c>
      <c r="C86" s="69" t="s">
        <v>1695</v>
      </c>
      <c r="D86" s="69">
        <v>1043001392</v>
      </c>
      <c r="E86" s="69" t="s">
        <v>814</v>
      </c>
      <c r="F86" s="69" t="s">
        <v>116</v>
      </c>
      <c r="G86" s="138">
        <v>41620</v>
      </c>
      <c r="H86" s="5"/>
      <c r="I86" s="69" t="s">
        <v>1515</v>
      </c>
      <c r="J86" s="164" t="s">
        <v>1696</v>
      </c>
      <c r="K86" s="69" t="s">
        <v>160</v>
      </c>
      <c r="L86" s="109" t="s">
        <v>95</v>
      </c>
      <c r="M86" s="109" t="s">
        <v>95</v>
      </c>
      <c r="N86" s="109" t="s">
        <v>95</v>
      </c>
      <c r="O86" s="463"/>
      <c r="P86" s="463"/>
    </row>
    <row r="87" spans="1:16" ht="117.75" customHeight="1" x14ac:dyDescent="0.25">
      <c r="A87" s="69" t="s">
        <v>160</v>
      </c>
      <c r="B87" s="69" t="s">
        <v>679</v>
      </c>
      <c r="C87" s="69" t="s">
        <v>1697</v>
      </c>
      <c r="D87" s="69">
        <v>22540533</v>
      </c>
      <c r="E87" s="69" t="s">
        <v>1535</v>
      </c>
      <c r="F87" s="69" t="s">
        <v>116</v>
      </c>
      <c r="G87" s="138">
        <v>41620</v>
      </c>
      <c r="H87" s="5"/>
      <c r="I87" s="69" t="s">
        <v>1515</v>
      </c>
      <c r="J87" s="164" t="s">
        <v>1698</v>
      </c>
      <c r="K87" s="69" t="s">
        <v>159</v>
      </c>
      <c r="L87" s="109" t="s">
        <v>95</v>
      </c>
      <c r="M87" s="109" t="s">
        <v>95</v>
      </c>
      <c r="N87" s="109" t="s">
        <v>95</v>
      </c>
      <c r="O87" s="461" t="s">
        <v>1699</v>
      </c>
      <c r="P87" s="462"/>
    </row>
    <row r="88" spans="1:16" ht="46.5" customHeight="1" x14ac:dyDescent="0.25">
      <c r="A88" s="109" t="s">
        <v>220</v>
      </c>
      <c r="B88" s="109" t="s">
        <v>679</v>
      </c>
      <c r="C88" s="69" t="s">
        <v>1700</v>
      </c>
      <c r="D88" s="69">
        <v>1042968786</v>
      </c>
      <c r="E88" s="69" t="s">
        <v>192</v>
      </c>
      <c r="F88" s="69" t="s">
        <v>313</v>
      </c>
      <c r="G88" s="138">
        <v>39493</v>
      </c>
      <c r="H88" s="5"/>
      <c r="I88" s="69" t="s">
        <v>1515</v>
      </c>
      <c r="J88" s="164" t="s">
        <v>1698</v>
      </c>
      <c r="K88" s="69" t="s">
        <v>192</v>
      </c>
      <c r="L88" s="109" t="s">
        <v>95</v>
      </c>
      <c r="M88" s="109" t="s">
        <v>95</v>
      </c>
      <c r="N88" s="109" t="s">
        <v>95</v>
      </c>
      <c r="O88" s="461" t="s">
        <v>1701</v>
      </c>
      <c r="P88" s="462"/>
    </row>
    <row r="89" spans="1:16" ht="46.5" customHeight="1" x14ac:dyDescent="0.25">
      <c r="A89" s="109" t="s">
        <v>220</v>
      </c>
      <c r="B89" s="109" t="s">
        <v>679</v>
      </c>
      <c r="C89" s="109" t="s">
        <v>1702</v>
      </c>
      <c r="D89" s="109">
        <v>22539699</v>
      </c>
      <c r="E89" s="69" t="s">
        <v>192</v>
      </c>
      <c r="F89" s="69" t="s">
        <v>117</v>
      </c>
      <c r="G89" s="138">
        <v>39471</v>
      </c>
      <c r="H89" s="69"/>
      <c r="I89" s="69" t="s">
        <v>1515</v>
      </c>
      <c r="J89" s="69" t="s">
        <v>1696</v>
      </c>
      <c r="K89" s="69" t="s">
        <v>192</v>
      </c>
      <c r="L89" s="109" t="s">
        <v>95</v>
      </c>
      <c r="M89" s="109" t="s">
        <v>95</v>
      </c>
      <c r="N89" s="109" t="s">
        <v>95</v>
      </c>
      <c r="O89" s="461" t="s">
        <v>1703</v>
      </c>
      <c r="P89" s="462"/>
    </row>
    <row r="90" spans="1:16" ht="99" customHeight="1" x14ac:dyDescent="0.25">
      <c r="A90" s="109" t="s">
        <v>220</v>
      </c>
      <c r="B90" s="109" t="s">
        <v>679</v>
      </c>
      <c r="C90" s="69" t="s">
        <v>1704</v>
      </c>
      <c r="D90" s="109">
        <v>1043002637</v>
      </c>
      <c r="E90" s="69" t="s">
        <v>192</v>
      </c>
      <c r="F90" s="69" t="s">
        <v>313</v>
      </c>
      <c r="G90" s="137">
        <v>40935</v>
      </c>
      <c r="H90" s="69">
        <v>140881</v>
      </c>
      <c r="I90" s="69" t="s">
        <v>1705</v>
      </c>
      <c r="J90" s="69" t="s">
        <v>1706</v>
      </c>
      <c r="K90" s="69" t="s">
        <v>192</v>
      </c>
      <c r="L90" s="109" t="s">
        <v>95</v>
      </c>
      <c r="M90" s="109" t="s">
        <v>95</v>
      </c>
      <c r="N90" s="109" t="s">
        <v>95</v>
      </c>
      <c r="O90" s="457"/>
      <c r="P90" s="458"/>
    </row>
    <row r="91" spans="1:16" x14ac:dyDescent="0.25">
      <c r="A91" s="9"/>
      <c r="B91" s="9"/>
      <c r="C91" s="9"/>
      <c r="D91" s="9"/>
      <c r="E91" s="9"/>
      <c r="F91" s="9"/>
      <c r="G91" s="9"/>
      <c r="H91" s="9"/>
      <c r="I91" s="9"/>
      <c r="J91" s="9"/>
      <c r="K91" s="9"/>
      <c r="L91" s="9"/>
      <c r="M91" s="9"/>
      <c r="N91" s="9"/>
      <c r="O91" s="9"/>
      <c r="P91" s="9"/>
    </row>
    <row r="92" spans="1:16" x14ac:dyDescent="0.25">
      <c r="A92" s="9"/>
      <c r="B92" s="9"/>
      <c r="C92" s="9"/>
      <c r="D92" s="9"/>
      <c r="E92" s="9"/>
      <c r="F92" s="9"/>
      <c r="G92" s="9"/>
      <c r="H92" s="9"/>
      <c r="I92" s="9"/>
      <c r="J92" s="9"/>
      <c r="K92" s="9"/>
      <c r="L92" s="9"/>
      <c r="M92" s="9"/>
      <c r="N92" s="9"/>
      <c r="O92" s="9"/>
      <c r="P92" s="9"/>
    </row>
    <row r="93" spans="1:16" ht="51" customHeight="1" thickBot="1" x14ac:dyDescent="0.3">
      <c r="A93" s="9"/>
      <c r="B93" s="9"/>
      <c r="C93" s="9"/>
      <c r="D93" s="9"/>
      <c r="E93" s="9"/>
      <c r="F93" s="9"/>
      <c r="G93" s="9"/>
      <c r="H93" s="9"/>
      <c r="I93" s="9"/>
      <c r="J93" s="9"/>
      <c r="K93" s="9"/>
      <c r="L93" s="9"/>
      <c r="M93" s="9"/>
      <c r="N93" s="9"/>
      <c r="O93" s="9"/>
      <c r="P93" s="9"/>
    </row>
    <row r="94" spans="1:16" ht="27" thickBot="1" x14ac:dyDescent="0.3">
      <c r="A94" s="449" t="s">
        <v>44</v>
      </c>
      <c r="B94" s="450"/>
      <c r="C94" s="450"/>
      <c r="D94" s="450"/>
      <c r="E94" s="450"/>
      <c r="F94" s="450"/>
      <c r="G94" s="450"/>
      <c r="H94" s="450"/>
      <c r="I94" s="450"/>
      <c r="J94" s="450"/>
      <c r="K94" s="450"/>
      <c r="L94" s="450"/>
      <c r="M94" s="451"/>
      <c r="N94" s="9"/>
      <c r="O94" s="9"/>
      <c r="P94" s="9"/>
    </row>
    <row r="95" spans="1:16" x14ac:dyDescent="0.25">
      <c r="A95" s="9"/>
      <c r="B95" s="9"/>
      <c r="C95" s="9"/>
      <c r="D95" s="9"/>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ht="30" x14ac:dyDescent="0.25">
      <c r="A97" s="68" t="s">
        <v>33</v>
      </c>
      <c r="B97" s="68" t="s">
        <v>45</v>
      </c>
      <c r="C97" s="452" t="s">
        <v>3</v>
      </c>
      <c r="D97" s="454"/>
      <c r="E97" s="9"/>
      <c r="F97" s="9"/>
      <c r="G97" s="9"/>
      <c r="H97" s="9"/>
      <c r="I97" s="9"/>
      <c r="J97" s="9"/>
      <c r="K97" s="9"/>
      <c r="L97" s="9"/>
      <c r="M97" s="9"/>
      <c r="N97" s="9"/>
      <c r="O97" s="9"/>
      <c r="P97" s="9"/>
    </row>
    <row r="98" spans="1:16" ht="30" x14ac:dyDescent="0.25">
      <c r="A98" s="69" t="s">
        <v>85</v>
      </c>
      <c r="B98" s="109" t="s">
        <v>95</v>
      </c>
      <c r="C98" s="463"/>
      <c r="D98" s="463"/>
      <c r="E98" s="9"/>
      <c r="F98" s="9"/>
      <c r="G98" s="9"/>
      <c r="H98" s="9"/>
      <c r="I98" s="9"/>
      <c r="J98" s="9"/>
      <c r="K98" s="9"/>
      <c r="L98" s="9"/>
      <c r="M98" s="9"/>
      <c r="N98" s="9"/>
      <c r="O98" s="9"/>
      <c r="P98" s="9"/>
    </row>
    <row r="99" spans="1:16" x14ac:dyDescent="0.25">
      <c r="A99" s="9"/>
      <c r="B99" s="9"/>
      <c r="C99" s="9"/>
      <c r="D99" s="9"/>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ht="26.25" x14ac:dyDescent="0.25">
      <c r="A101" s="437" t="s">
        <v>62</v>
      </c>
      <c r="B101" s="438"/>
      <c r="C101" s="438"/>
      <c r="D101" s="438"/>
      <c r="E101" s="438"/>
      <c r="F101" s="438"/>
      <c r="G101" s="438"/>
      <c r="H101" s="438"/>
      <c r="I101" s="438"/>
      <c r="J101" s="438"/>
      <c r="K101" s="438"/>
      <c r="L101" s="438"/>
      <c r="M101" s="438"/>
      <c r="N101" s="438"/>
      <c r="O101" s="438"/>
      <c r="P101" s="9"/>
    </row>
    <row r="102" spans="1:16" x14ac:dyDescent="0.25">
      <c r="A102" s="9"/>
      <c r="B102" s="9"/>
      <c r="C102" s="9"/>
      <c r="D102" s="9"/>
      <c r="E102" s="9"/>
      <c r="F102" s="9"/>
      <c r="G102" s="9"/>
      <c r="H102" s="9"/>
      <c r="I102" s="9"/>
      <c r="J102" s="9"/>
      <c r="K102" s="9"/>
      <c r="L102" s="9"/>
      <c r="M102" s="9"/>
      <c r="N102" s="9"/>
      <c r="O102" s="9"/>
      <c r="P102" s="9"/>
    </row>
    <row r="103" spans="1:16" ht="15.75" thickBot="1" x14ac:dyDescent="0.3">
      <c r="A103" s="9"/>
      <c r="B103" s="9"/>
      <c r="C103" s="9"/>
      <c r="D103" s="9"/>
      <c r="E103" s="9"/>
      <c r="F103" s="9"/>
      <c r="G103" s="9"/>
      <c r="H103" s="9"/>
      <c r="I103" s="9"/>
      <c r="J103" s="9"/>
      <c r="K103" s="9"/>
      <c r="L103" s="9"/>
      <c r="M103" s="9"/>
      <c r="N103" s="9"/>
      <c r="O103" s="9"/>
      <c r="P103" s="9"/>
    </row>
    <row r="104" spans="1:16" ht="27" thickBot="1" x14ac:dyDescent="0.3">
      <c r="A104" s="449" t="s">
        <v>52</v>
      </c>
      <c r="B104" s="450"/>
      <c r="C104" s="450"/>
      <c r="D104" s="450"/>
      <c r="E104" s="450"/>
      <c r="F104" s="450"/>
      <c r="G104" s="450"/>
      <c r="H104" s="450"/>
      <c r="I104" s="450"/>
      <c r="J104" s="450"/>
      <c r="K104" s="450"/>
      <c r="L104" s="450"/>
      <c r="M104" s="451"/>
      <c r="N104" s="9"/>
      <c r="O104" s="9"/>
      <c r="P104" s="9"/>
    </row>
    <row r="105" spans="1:16" x14ac:dyDescent="0.25">
      <c r="A105" s="9"/>
      <c r="B105" s="9"/>
      <c r="C105" s="9"/>
      <c r="D105" s="9"/>
      <c r="E105" s="9"/>
      <c r="F105" s="9"/>
      <c r="G105" s="9"/>
      <c r="H105" s="9"/>
      <c r="I105" s="9"/>
      <c r="J105" s="9"/>
      <c r="K105" s="9"/>
      <c r="L105" s="9"/>
      <c r="M105" s="9"/>
      <c r="N105" s="9"/>
      <c r="O105" s="9"/>
      <c r="P105" s="9"/>
    </row>
    <row r="106" spans="1:16" ht="15.75" thickBot="1" x14ac:dyDescent="0.3">
      <c r="A106" s="9"/>
      <c r="B106" s="9"/>
      <c r="C106" s="9"/>
      <c r="D106" s="9"/>
      <c r="E106" s="9"/>
      <c r="F106" s="9"/>
      <c r="G106" s="9"/>
      <c r="H106" s="9"/>
      <c r="I106" s="9"/>
      <c r="J106" s="9"/>
      <c r="K106" s="9"/>
      <c r="L106" s="65"/>
      <c r="M106" s="65"/>
      <c r="N106" s="9"/>
      <c r="O106" s="9"/>
      <c r="P106" s="9"/>
    </row>
    <row r="107" spans="1:16" ht="90" x14ac:dyDescent="0.25">
      <c r="A107" s="106" t="s">
        <v>104</v>
      </c>
      <c r="B107" s="106" t="s">
        <v>105</v>
      </c>
      <c r="C107" s="106" t="s">
        <v>106</v>
      </c>
      <c r="D107" s="106" t="s">
        <v>43</v>
      </c>
      <c r="E107" s="106" t="s">
        <v>22</v>
      </c>
      <c r="F107" s="106" t="s">
        <v>65</v>
      </c>
      <c r="G107" s="106" t="s">
        <v>17</v>
      </c>
      <c r="H107" s="106" t="s">
        <v>10</v>
      </c>
      <c r="I107" s="106" t="s">
        <v>31</v>
      </c>
      <c r="J107" s="106" t="s">
        <v>59</v>
      </c>
      <c r="K107" s="106" t="s">
        <v>20</v>
      </c>
      <c r="L107" s="91" t="s">
        <v>26</v>
      </c>
      <c r="M107" s="106" t="s">
        <v>107</v>
      </c>
      <c r="N107" s="106" t="s">
        <v>36</v>
      </c>
      <c r="O107" s="107" t="s">
        <v>11</v>
      </c>
      <c r="P107" s="107" t="s">
        <v>19</v>
      </c>
    </row>
    <row r="108" spans="1:16" ht="30" x14ac:dyDescent="0.25">
      <c r="A108" s="50" t="s">
        <v>1496</v>
      </c>
      <c r="B108" s="103"/>
      <c r="C108" s="102" t="s">
        <v>189</v>
      </c>
      <c r="D108" s="97" t="s">
        <v>1707</v>
      </c>
      <c r="E108" s="98" t="s">
        <v>95</v>
      </c>
      <c r="F108" s="105"/>
      <c r="G108" s="105">
        <v>40190</v>
      </c>
      <c r="H108" s="105">
        <v>40209</v>
      </c>
      <c r="I108" s="99" t="s">
        <v>96</v>
      </c>
      <c r="J108" s="90">
        <v>11.6</v>
      </c>
      <c r="K108" s="155"/>
      <c r="L108" s="124">
        <v>1313</v>
      </c>
      <c r="M108" s="90"/>
      <c r="N108" s="27"/>
      <c r="O108" s="27"/>
      <c r="P108" s="116"/>
    </row>
    <row r="109" spans="1:16" ht="30" x14ac:dyDescent="0.25">
      <c r="A109" s="50" t="s">
        <v>1496</v>
      </c>
      <c r="B109" s="98"/>
      <c r="C109" s="102" t="s">
        <v>189</v>
      </c>
      <c r="D109" s="97" t="s">
        <v>1708</v>
      </c>
      <c r="E109" s="98" t="s">
        <v>95</v>
      </c>
      <c r="F109" s="98"/>
      <c r="G109" s="105">
        <v>41304</v>
      </c>
      <c r="H109" s="105">
        <v>41639</v>
      </c>
      <c r="I109" s="99" t="s">
        <v>96</v>
      </c>
      <c r="J109" s="90">
        <v>11</v>
      </c>
      <c r="K109" s="155"/>
      <c r="L109" s="124"/>
      <c r="M109" s="90"/>
      <c r="N109" s="27"/>
      <c r="O109" s="27"/>
      <c r="P109" s="116"/>
    </row>
    <row r="110" spans="1:16" ht="30" x14ac:dyDescent="0.25">
      <c r="A110" s="50" t="s">
        <v>1496</v>
      </c>
      <c r="B110" s="98"/>
      <c r="C110" s="102" t="s">
        <v>260</v>
      </c>
      <c r="D110" s="97" t="s">
        <v>1709</v>
      </c>
      <c r="E110" s="98" t="s">
        <v>95</v>
      </c>
      <c r="F110" s="98"/>
      <c r="G110" s="105">
        <v>40814</v>
      </c>
      <c r="H110" s="105">
        <v>40963</v>
      </c>
      <c r="I110" s="99" t="s">
        <v>96</v>
      </c>
      <c r="J110" s="90">
        <v>4.8600000000000003</v>
      </c>
      <c r="K110" s="99"/>
      <c r="L110" s="124">
        <v>229</v>
      </c>
      <c r="M110" s="90"/>
      <c r="N110" s="27">
        <v>188856117</v>
      </c>
      <c r="O110" s="27"/>
      <c r="P110" s="116"/>
    </row>
    <row r="111" spans="1:16" x14ac:dyDescent="0.25">
      <c r="A111" s="50"/>
      <c r="B111" s="98"/>
      <c r="C111" s="102"/>
      <c r="D111" s="97"/>
      <c r="E111" s="98"/>
      <c r="F111" s="98"/>
      <c r="G111" s="105"/>
      <c r="H111" s="105"/>
      <c r="I111" s="99"/>
      <c r="J111" s="90"/>
      <c r="K111" s="99"/>
      <c r="L111" s="124"/>
      <c r="M111" s="90"/>
      <c r="N111" s="27"/>
      <c r="O111" s="27"/>
      <c r="P111" s="116"/>
    </row>
    <row r="112" spans="1:16" x14ac:dyDescent="0.25">
      <c r="A112" s="102"/>
      <c r="B112" s="103"/>
      <c r="C112" s="102"/>
      <c r="D112" s="97"/>
      <c r="E112" s="98"/>
      <c r="F112" s="98"/>
      <c r="G112" s="98"/>
      <c r="H112" s="99"/>
      <c r="I112" s="99"/>
      <c r="J112" s="90"/>
      <c r="K112" s="99"/>
      <c r="L112" s="90"/>
      <c r="M112" s="90"/>
      <c r="N112" s="27"/>
      <c r="O112" s="27"/>
      <c r="P112" s="116"/>
    </row>
    <row r="113" spans="1:16" x14ac:dyDescent="0.25">
      <c r="A113" s="102"/>
      <c r="B113" s="103"/>
      <c r="C113" s="102"/>
      <c r="D113" s="97"/>
      <c r="E113" s="98"/>
      <c r="F113" s="98"/>
      <c r="G113" s="98"/>
      <c r="H113" s="99"/>
      <c r="I113" s="99"/>
      <c r="J113" s="90"/>
      <c r="K113" s="99"/>
      <c r="L113" s="90"/>
      <c r="M113" s="90"/>
      <c r="N113" s="27"/>
      <c r="O113" s="27"/>
      <c r="P113" s="116"/>
    </row>
    <row r="114" spans="1:16" x14ac:dyDescent="0.25">
      <c r="A114" s="102"/>
      <c r="B114" s="103"/>
      <c r="C114" s="102"/>
      <c r="D114" s="97"/>
      <c r="E114" s="98"/>
      <c r="F114" s="98"/>
      <c r="G114" s="98"/>
      <c r="H114" s="99"/>
      <c r="I114" s="99"/>
      <c r="J114" s="90"/>
      <c r="K114" s="99"/>
      <c r="L114" s="90"/>
      <c r="M114" s="90"/>
      <c r="N114" s="27"/>
      <c r="O114" s="27"/>
      <c r="P114" s="116"/>
    </row>
    <row r="115" spans="1:16" x14ac:dyDescent="0.25">
      <c r="A115" s="102"/>
      <c r="B115" s="103"/>
      <c r="C115" s="102"/>
      <c r="D115" s="97"/>
      <c r="E115" s="98"/>
      <c r="F115" s="98"/>
      <c r="G115" s="98"/>
      <c r="H115" s="99"/>
      <c r="I115" s="99"/>
      <c r="J115" s="90"/>
      <c r="K115" s="99"/>
      <c r="L115" s="90"/>
      <c r="M115" s="90"/>
      <c r="N115" s="27"/>
      <c r="O115" s="27"/>
      <c r="P115" s="116"/>
    </row>
    <row r="116" spans="1:16" x14ac:dyDescent="0.25">
      <c r="A116" s="50" t="s">
        <v>16</v>
      </c>
      <c r="B116" s="103"/>
      <c r="C116" s="102"/>
      <c r="D116" s="97"/>
      <c r="E116" s="98"/>
      <c r="F116" s="98"/>
      <c r="G116" s="98"/>
      <c r="H116" s="99"/>
      <c r="I116" s="99"/>
      <c r="J116" s="114">
        <f t="shared" ref="J116:M116" si="1">SUM(J108:J115)</f>
        <v>27.46</v>
      </c>
      <c r="K116" s="104">
        <f t="shared" si="1"/>
        <v>0</v>
      </c>
      <c r="L116" s="114">
        <f t="shared" si="1"/>
        <v>1542</v>
      </c>
      <c r="M116" s="104">
        <f t="shared" si="1"/>
        <v>0</v>
      </c>
      <c r="N116" s="27"/>
      <c r="O116" s="27"/>
      <c r="P116" s="117"/>
    </row>
    <row r="117" spans="1:16" x14ac:dyDescent="0.25">
      <c r="A117" s="30"/>
      <c r="B117" s="30"/>
      <c r="C117" s="30"/>
      <c r="D117" s="31"/>
      <c r="E117" s="30"/>
      <c r="F117" s="30"/>
      <c r="G117" s="30"/>
      <c r="H117" s="30"/>
      <c r="I117" s="30"/>
      <c r="J117" s="30"/>
      <c r="K117" s="30"/>
      <c r="L117" s="30"/>
      <c r="M117" s="30"/>
      <c r="N117" s="30"/>
      <c r="O117" s="30"/>
      <c r="P117" s="9"/>
    </row>
    <row r="118" spans="1:16" ht="18.75" x14ac:dyDescent="0.25">
      <c r="A118" s="59" t="s">
        <v>32</v>
      </c>
      <c r="B118" s="73">
        <f>+J116</f>
        <v>27.46</v>
      </c>
      <c r="C118" s="9"/>
      <c r="D118" s="9"/>
      <c r="E118" s="9"/>
      <c r="F118" s="9"/>
      <c r="G118" s="32"/>
      <c r="H118" s="32"/>
      <c r="I118" s="32"/>
      <c r="J118" s="32"/>
      <c r="K118" s="32"/>
      <c r="L118" s="32"/>
      <c r="M118" s="30"/>
      <c r="N118" s="30"/>
      <c r="O118" s="30"/>
      <c r="P118" s="9"/>
    </row>
    <row r="119" spans="1:16" x14ac:dyDescent="0.25">
      <c r="A119" s="9"/>
      <c r="B119" s="9"/>
      <c r="C119" s="9"/>
      <c r="D119" s="9"/>
      <c r="E119" s="9"/>
      <c r="F119" s="9"/>
      <c r="G119" s="9"/>
      <c r="H119" s="9"/>
      <c r="I119" s="9"/>
      <c r="J119" s="9"/>
      <c r="K119" s="9"/>
      <c r="L119" s="9"/>
      <c r="M119" s="9"/>
      <c r="N119" s="9"/>
      <c r="O119" s="9"/>
      <c r="P119" s="9"/>
    </row>
    <row r="120" spans="1:16" ht="15.75" thickBot="1" x14ac:dyDescent="0.3">
      <c r="A120" s="9"/>
      <c r="B120" s="9"/>
      <c r="C120" s="9"/>
      <c r="D120" s="9"/>
      <c r="E120" s="9"/>
      <c r="F120" s="9"/>
      <c r="G120" s="9"/>
      <c r="H120" s="9"/>
      <c r="I120" s="9"/>
      <c r="J120" s="9"/>
      <c r="K120" s="9"/>
      <c r="L120" s="9"/>
      <c r="M120" s="9"/>
      <c r="N120" s="9"/>
      <c r="O120" s="9"/>
      <c r="P120" s="9"/>
    </row>
    <row r="121" spans="1:16" ht="30.75" thickBot="1" x14ac:dyDescent="0.3">
      <c r="A121" s="76" t="s">
        <v>47</v>
      </c>
      <c r="B121" s="77" t="s">
        <v>48</v>
      </c>
      <c r="C121" s="76" t="s">
        <v>49</v>
      </c>
      <c r="D121" s="77" t="s">
        <v>53</v>
      </c>
      <c r="E121" s="9"/>
      <c r="F121" s="9"/>
      <c r="G121" s="9"/>
      <c r="H121" s="307"/>
      <c r="I121" s="9"/>
      <c r="J121" s="9"/>
      <c r="K121" s="9"/>
      <c r="L121" s="9"/>
      <c r="M121" s="9"/>
      <c r="N121" s="9"/>
      <c r="O121" s="9"/>
      <c r="P121" s="9"/>
    </row>
    <row r="122" spans="1:16" x14ac:dyDescent="0.25">
      <c r="A122" s="67" t="s">
        <v>86</v>
      </c>
      <c r="B122" s="70">
        <v>20</v>
      </c>
      <c r="C122" s="70"/>
      <c r="D122" s="467">
        <f>+C122+C123+C124</f>
        <v>40</v>
      </c>
      <c r="E122" s="9"/>
      <c r="F122" s="9"/>
      <c r="G122" s="9"/>
      <c r="H122" s="9"/>
      <c r="I122" s="9"/>
      <c r="J122" s="9"/>
      <c r="K122" s="9"/>
      <c r="L122" s="9"/>
      <c r="M122" s="9"/>
      <c r="N122" s="9"/>
      <c r="O122" s="9"/>
      <c r="P122" s="9"/>
    </row>
    <row r="123" spans="1:16" x14ac:dyDescent="0.25">
      <c r="A123" s="67" t="s">
        <v>87</v>
      </c>
      <c r="B123" s="200">
        <v>30</v>
      </c>
      <c r="C123" s="193"/>
      <c r="D123" s="468"/>
      <c r="E123" s="9"/>
      <c r="F123" s="9"/>
      <c r="G123" s="9"/>
      <c r="H123" s="9"/>
      <c r="I123" s="9"/>
      <c r="J123" s="9"/>
      <c r="K123" s="9"/>
      <c r="L123" s="9"/>
      <c r="M123" s="9"/>
      <c r="N123" s="9"/>
      <c r="O123" s="9"/>
      <c r="P123" s="9"/>
    </row>
    <row r="124" spans="1:16" ht="15.75" thickBot="1" x14ac:dyDescent="0.3">
      <c r="A124" s="67" t="s">
        <v>88</v>
      </c>
      <c r="B124" s="72">
        <v>40</v>
      </c>
      <c r="C124" s="72">
        <v>40</v>
      </c>
      <c r="D124" s="469"/>
      <c r="E124" s="9"/>
      <c r="F124" s="9"/>
      <c r="G124" s="9"/>
      <c r="H124" s="9"/>
      <c r="I124" s="9"/>
      <c r="J124" s="9"/>
      <c r="K124" s="9"/>
      <c r="L124" s="9"/>
      <c r="M124" s="9"/>
      <c r="N124" s="9"/>
      <c r="O124" s="9"/>
      <c r="P124" s="9"/>
    </row>
    <row r="125" spans="1:16" x14ac:dyDescent="0.25">
      <c r="A125" s="9"/>
      <c r="B125" s="9"/>
      <c r="C125" s="9"/>
      <c r="D125" s="9"/>
      <c r="E125" s="9"/>
      <c r="F125" s="9"/>
      <c r="G125" s="9"/>
      <c r="H125" s="9"/>
      <c r="I125" s="9"/>
      <c r="J125" s="9"/>
      <c r="K125" s="9"/>
      <c r="L125" s="9"/>
      <c r="M125" s="9"/>
      <c r="N125" s="9"/>
      <c r="O125" s="9"/>
      <c r="P125" s="9"/>
    </row>
    <row r="126" spans="1:16" ht="15.75" thickBot="1" x14ac:dyDescent="0.3">
      <c r="A126" s="9"/>
      <c r="B126" s="9"/>
      <c r="C126" s="9"/>
      <c r="D126" s="9"/>
      <c r="E126" s="9"/>
      <c r="F126" s="9"/>
      <c r="G126" s="9"/>
      <c r="H126" s="9"/>
      <c r="I126" s="9"/>
      <c r="J126" s="9"/>
      <c r="K126" s="9"/>
      <c r="L126" s="9"/>
      <c r="M126" s="9"/>
      <c r="N126" s="9"/>
      <c r="O126" s="9"/>
      <c r="P126" s="9"/>
    </row>
    <row r="127" spans="1:16" ht="27" thickBot="1" x14ac:dyDescent="0.3">
      <c r="A127" s="449" t="s">
        <v>50</v>
      </c>
      <c r="B127" s="450"/>
      <c r="C127" s="450"/>
      <c r="D127" s="450"/>
      <c r="E127" s="450"/>
      <c r="F127" s="450"/>
      <c r="G127" s="450"/>
      <c r="H127" s="450"/>
      <c r="I127" s="450"/>
      <c r="J127" s="450"/>
      <c r="K127" s="450"/>
      <c r="L127" s="450"/>
      <c r="M127" s="451"/>
      <c r="N127" s="9"/>
      <c r="O127" s="9"/>
      <c r="P127" s="9"/>
    </row>
    <row r="128" spans="1:16" x14ac:dyDescent="0.25">
      <c r="A128" s="9"/>
      <c r="B128" s="9"/>
      <c r="C128" s="9"/>
      <c r="D128" s="9"/>
      <c r="E128" s="9"/>
      <c r="F128" s="9"/>
      <c r="G128" s="9"/>
      <c r="H128" s="9"/>
      <c r="I128" s="9"/>
      <c r="J128" s="9"/>
      <c r="K128" s="9"/>
      <c r="L128" s="9"/>
      <c r="M128" s="9"/>
      <c r="N128" s="9"/>
      <c r="O128" s="9"/>
      <c r="P128" s="9"/>
    </row>
    <row r="129" spans="1:16" ht="120" x14ac:dyDescent="0.25">
      <c r="A129" s="108" t="s">
        <v>0</v>
      </c>
      <c r="B129" s="108" t="s">
        <v>39</v>
      </c>
      <c r="C129" s="108" t="s">
        <v>40</v>
      </c>
      <c r="D129" s="108" t="s">
        <v>78</v>
      </c>
      <c r="E129" s="108" t="s">
        <v>80</v>
      </c>
      <c r="F129" s="108" t="s">
        <v>81</v>
      </c>
      <c r="G129" s="108" t="s">
        <v>82</v>
      </c>
      <c r="H129" s="108" t="s">
        <v>79</v>
      </c>
      <c r="I129" s="452" t="s">
        <v>83</v>
      </c>
      <c r="J129" s="453"/>
      <c r="K129" s="454"/>
      <c r="L129" s="108" t="s">
        <v>84</v>
      </c>
      <c r="M129" s="108" t="s">
        <v>41</v>
      </c>
      <c r="N129" s="108" t="s">
        <v>42</v>
      </c>
      <c r="O129" s="452" t="s">
        <v>3</v>
      </c>
      <c r="P129" s="454"/>
    </row>
    <row r="130" spans="1:16" s="306" customFormat="1" ht="90" x14ac:dyDescent="0.25">
      <c r="A130" s="86" t="s">
        <v>510</v>
      </c>
      <c r="B130" s="201" t="s">
        <v>1710</v>
      </c>
      <c r="C130" s="308" t="s">
        <v>1711</v>
      </c>
      <c r="D130" s="58">
        <v>22729477</v>
      </c>
      <c r="E130" s="164" t="s">
        <v>1513</v>
      </c>
      <c r="F130" s="164" t="s">
        <v>1712</v>
      </c>
      <c r="G130" s="294" t="s">
        <v>1713</v>
      </c>
      <c r="H130" s="58"/>
      <c r="I130" s="164" t="s">
        <v>1509</v>
      </c>
      <c r="J130" s="294" t="s">
        <v>1714</v>
      </c>
      <c r="K130" s="164" t="s">
        <v>1511</v>
      </c>
      <c r="L130" s="58" t="s">
        <v>95</v>
      </c>
      <c r="M130" s="58"/>
      <c r="N130" s="58"/>
      <c r="O130" s="518" t="s">
        <v>1715</v>
      </c>
      <c r="P130" s="519"/>
    </row>
    <row r="131" spans="1:16" ht="105" x14ac:dyDescent="0.25">
      <c r="A131" s="190" t="s">
        <v>92</v>
      </c>
      <c r="B131" s="197" t="s">
        <v>1710</v>
      </c>
      <c r="C131" s="69" t="s">
        <v>1716</v>
      </c>
      <c r="D131" s="109">
        <v>22539442</v>
      </c>
      <c r="E131" s="69" t="s">
        <v>1717</v>
      </c>
      <c r="F131" s="69" t="s">
        <v>116</v>
      </c>
      <c r="G131" s="294" t="s">
        <v>1718</v>
      </c>
      <c r="H131" s="58"/>
      <c r="I131" s="69" t="s">
        <v>1515</v>
      </c>
      <c r="J131" s="294" t="s">
        <v>1719</v>
      </c>
      <c r="K131" s="69" t="s">
        <v>559</v>
      </c>
      <c r="L131" s="109" t="s">
        <v>95</v>
      </c>
      <c r="M131" s="109" t="s">
        <v>95</v>
      </c>
      <c r="N131" s="109" t="s">
        <v>95</v>
      </c>
      <c r="O131" s="461"/>
      <c r="P131" s="462"/>
    </row>
    <row r="132" spans="1:16" ht="72" customHeight="1" x14ac:dyDescent="0.25">
      <c r="A132" s="190" t="s">
        <v>93</v>
      </c>
      <c r="B132" s="197" t="s">
        <v>1710</v>
      </c>
      <c r="C132" s="69" t="s">
        <v>1720</v>
      </c>
      <c r="D132" s="109">
        <v>9272387</v>
      </c>
      <c r="E132" s="69" t="s">
        <v>423</v>
      </c>
      <c r="F132" s="69" t="s">
        <v>117</v>
      </c>
      <c r="G132" s="294" t="s">
        <v>1721</v>
      </c>
      <c r="H132" s="86"/>
      <c r="I132" s="69" t="s">
        <v>1519</v>
      </c>
      <c r="J132" s="294" t="s">
        <v>1722</v>
      </c>
      <c r="K132" s="69" t="s">
        <v>1723</v>
      </c>
      <c r="L132" s="109" t="s">
        <v>95</v>
      </c>
      <c r="M132" s="109" t="s">
        <v>95</v>
      </c>
      <c r="N132" s="109" t="s">
        <v>95</v>
      </c>
      <c r="O132" s="463"/>
      <c r="P132" s="463"/>
    </row>
    <row r="133" spans="1:16" x14ac:dyDescent="0.25">
      <c r="A133" s="9"/>
      <c r="B133" s="9"/>
      <c r="C133" s="9"/>
      <c r="D133" s="9"/>
      <c r="E133" s="9"/>
      <c r="F133" s="9"/>
      <c r="G133" s="9"/>
      <c r="H133" s="9"/>
      <c r="I133" s="9"/>
      <c r="J133" s="9"/>
      <c r="K133" s="9"/>
      <c r="L133" s="9"/>
      <c r="M133" s="9"/>
      <c r="N133" s="9"/>
      <c r="O133" s="9"/>
      <c r="P133" s="9"/>
    </row>
    <row r="134" spans="1:16" x14ac:dyDescent="0.25">
      <c r="A134" s="9"/>
      <c r="B134" s="9"/>
      <c r="C134" s="9"/>
      <c r="D134" s="9"/>
      <c r="E134" s="9"/>
      <c r="F134" s="9"/>
      <c r="G134" s="9"/>
      <c r="H134" s="9"/>
      <c r="I134" s="9"/>
      <c r="J134" s="9"/>
      <c r="K134" s="9"/>
      <c r="L134" s="9"/>
      <c r="M134" s="9"/>
      <c r="N134" s="9"/>
      <c r="O134" s="9"/>
      <c r="P134" s="9"/>
    </row>
    <row r="135" spans="1:16" ht="15.75" thickBot="1" x14ac:dyDescent="0.3">
      <c r="A135" s="9"/>
      <c r="B135" s="9"/>
      <c r="C135" s="9"/>
      <c r="D135" s="9"/>
      <c r="E135" s="9"/>
      <c r="F135" s="9"/>
      <c r="G135" s="9"/>
      <c r="H135" s="9"/>
      <c r="I135" s="9"/>
      <c r="J135" s="9"/>
      <c r="K135" s="9"/>
      <c r="L135" s="9"/>
      <c r="M135" s="9"/>
      <c r="N135" s="9"/>
      <c r="O135" s="9"/>
      <c r="P135" s="9"/>
    </row>
    <row r="136" spans="1:16" ht="30" x14ac:dyDescent="0.25">
      <c r="A136" s="112" t="s">
        <v>33</v>
      </c>
      <c r="B136" s="112" t="s">
        <v>47</v>
      </c>
      <c r="C136" s="108" t="s">
        <v>48</v>
      </c>
      <c r="D136" s="112" t="s">
        <v>49</v>
      </c>
      <c r="E136" s="77" t="s">
        <v>54</v>
      </c>
      <c r="F136" s="82"/>
      <c r="G136" s="9"/>
      <c r="H136" s="9"/>
      <c r="I136" s="9"/>
      <c r="J136" s="9"/>
      <c r="K136" s="9"/>
      <c r="L136" s="9"/>
      <c r="M136" s="9"/>
      <c r="N136" s="9"/>
      <c r="O136" s="9"/>
      <c r="P136" s="9"/>
    </row>
    <row r="137" spans="1:16" ht="159" customHeight="1" x14ac:dyDescent="0.25">
      <c r="A137" s="470" t="s">
        <v>51</v>
      </c>
      <c r="B137" s="6" t="s">
        <v>89</v>
      </c>
      <c r="C137" s="193">
        <v>25</v>
      </c>
      <c r="D137" s="193">
        <v>25</v>
      </c>
      <c r="E137" s="471">
        <f>+D137+D138+D139</f>
        <v>60</v>
      </c>
      <c r="F137" s="83"/>
      <c r="G137" s="9"/>
      <c r="H137" s="9"/>
      <c r="I137" s="9"/>
      <c r="J137" s="9"/>
      <c r="K137" s="9"/>
      <c r="L137" s="9"/>
      <c r="M137" s="9"/>
      <c r="N137" s="9"/>
      <c r="O137" s="9"/>
      <c r="P137" s="9"/>
    </row>
    <row r="138" spans="1:16" ht="131.25" customHeight="1" x14ac:dyDescent="0.25">
      <c r="A138" s="470"/>
      <c r="B138" s="6" t="s">
        <v>90</v>
      </c>
      <c r="C138" s="197">
        <v>25</v>
      </c>
      <c r="D138" s="193">
        <v>25</v>
      </c>
      <c r="E138" s="472"/>
      <c r="F138" s="83"/>
      <c r="G138" s="9"/>
      <c r="H138" s="9"/>
      <c r="I138" s="9"/>
      <c r="J138" s="9"/>
      <c r="K138" s="9"/>
      <c r="L138" s="9"/>
      <c r="M138" s="9"/>
      <c r="N138" s="9"/>
      <c r="O138" s="9"/>
      <c r="P138" s="9"/>
    </row>
    <row r="139" spans="1:16" ht="127.5" customHeight="1" x14ac:dyDescent="0.25">
      <c r="A139" s="470"/>
      <c r="B139" s="6" t="s">
        <v>91</v>
      </c>
      <c r="C139" s="193">
        <v>10</v>
      </c>
      <c r="D139" s="193">
        <v>10</v>
      </c>
      <c r="E139" s="473"/>
      <c r="F139" s="83"/>
      <c r="G139" s="9"/>
      <c r="H139" s="9"/>
      <c r="I139" s="9"/>
      <c r="J139" s="9"/>
      <c r="K139" s="9"/>
      <c r="L139" s="9"/>
      <c r="M139" s="9"/>
      <c r="N139" s="9"/>
      <c r="O139" s="9"/>
      <c r="P139" s="9"/>
    </row>
    <row r="140" spans="1:16" x14ac:dyDescent="0.25">
      <c r="A140" s="9"/>
      <c r="C140" s="9"/>
      <c r="D140" s="9"/>
      <c r="E140" s="9"/>
      <c r="F140" s="9"/>
      <c r="G140" s="9"/>
      <c r="H140" s="9"/>
      <c r="I140" s="9"/>
      <c r="J140" s="9"/>
      <c r="K140" s="9"/>
      <c r="L140" s="9"/>
      <c r="M140" s="9"/>
      <c r="N140" s="9"/>
      <c r="O140" s="9"/>
      <c r="P140" s="9"/>
    </row>
    <row r="141" spans="1:16" x14ac:dyDescent="0.25">
      <c r="A141" s="9"/>
      <c r="B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110" t="s">
        <v>55</v>
      </c>
      <c r="B143" s="9"/>
      <c r="C143" s="9"/>
      <c r="D143" s="9"/>
      <c r="E143" s="9"/>
      <c r="F143" s="9"/>
      <c r="G143" s="9"/>
      <c r="H143" s="9"/>
      <c r="I143" s="9"/>
      <c r="J143" s="9"/>
      <c r="K143" s="9"/>
      <c r="L143" s="9"/>
      <c r="M143" s="9"/>
      <c r="N143" s="9"/>
      <c r="O143" s="9"/>
      <c r="P143" s="9"/>
    </row>
    <row r="144" spans="1:16" x14ac:dyDescent="0.25">
      <c r="A144" s="9"/>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113" t="s">
        <v>33</v>
      </c>
      <c r="B146" s="113" t="s">
        <v>56</v>
      </c>
      <c r="C146" s="112" t="s">
        <v>49</v>
      </c>
      <c r="D146" s="112" t="s">
        <v>16</v>
      </c>
      <c r="E146" s="9"/>
      <c r="F146" s="9"/>
      <c r="G146" s="9"/>
      <c r="H146" s="9"/>
      <c r="I146" s="9"/>
      <c r="J146" s="9"/>
      <c r="K146" s="9"/>
      <c r="L146" s="9"/>
      <c r="M146" s="9"/>
      <c r="N146" s="9"/>
      <c r="O146" s="9"/>
      <c r="P146" s="9"/>
    </row>
    <row r="147" spans="1:16" ht="151.5" customHeight="1" x14ac:dyDescent="0.25">
      <c r="A147" s="93" t="s">
        <v>57</v>
      </c>
      <c r="B147" s="94">
        <v>40</v>
      </c>
      <c r="C147" s="193">
        <v>40</v>
      </c>
      <c r="D147" s="446">
        <f>+C147+C148</f>
        <v>100</v>
      </c>
      <c r="E147" s="9"/>
      <c r="F147" s="9"/>
      <c r="G147" s="9"/>
      <c r="H147" s="9"/>
      <c r="I147" s="9"/>
      <c r="J147" s="9"/>
      <c r="K147" s="9"/>
      <c r="L147" s="9"/>
      <c r="M147" s="9"/>
      <c r="N147" s="9"/>
      <c r="O147" s="9"/>
      <c r="P147" s="9"/>
    </row>
    <row r="148" spans="1:16" ht="111.75" customHeight="1" x14ac:dyDescent="0.25">
      <c r="A148" s="93" t="s">
        <v>58</v>
      </c>
      <c r="B148" s="94">
        <v>60</v>
      </c>
      <c r="C148" s="193">
        <v>60</v>
      </c>
      <c r="D148" s="447"/>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sheetData>
  <mergeCells count="47">
    <mergeCell ref="D147:D148"/>
    <mergeCell ref="I129:K129"/>
    <mergeCell ref="O129:P129"/>
    <mergeCell ref="O130:P130"/>
    <mergeCell ref="O131:P131"/>
    <mergeCell ref="O132:P132"/>
    <mergeCell ref="A137:A139"/>
    <mergeCell ref="E137:E139"/>
    <mergeCell ref="C97:D97"/>
    <mergeCell ref="C98:D98"/>
    <mergeCell ref="A101:O101"/>
    <mergeCell ref="A104:M104"/>
    <mergeCell ref="D122:D124"/>
    <mergeCell ref="A127:M127"/>
    <mergeCell ref="A94:M94"/>
    <mergeCell ref="N71:O71"/>
    <mergeCell ref="N72:O72"/>
    <mergeCell ref="N73:O73"/>
    <mergeCell ref="N74:O74"/>
    <mergeCell ref="A80:M80"/>
    <mergeCell ref="I85:K85"/>
    <mergeCell ref="O85:P85"/>
    <mergeCell ref="O86:P86"/>
    <mergeCell ref="O87:P87"/>
    <mergeCell ref="O88:P88"/>
    <mergeCell ref="O89:P89"/>
    <mergeCell ref="O90:P90"/>
    <mergeCell ref="N70:O70"/>
    <mergeCell ref="B9:D9"/>
    <mergeCell ref="A13:B20"/>
    <mergeCell ref="A21:B21"/>
    <mergeCell ref="D39:D40"/>
    <mergeCell ref="L44:M44"/>
    <mergeCell ref="A58:A59"/>
    <mergeCell ref="B58:B59"/>
    <mergeCell ref="C58:D58"/>
    <mergeCell ref="B62:M62"/>
    <mergeCell ref="A64:M64"/>
    <mergeCell ref="N67:O67"/>
    <mergeCell ref="N68:O68"/>
    <mergeCell ref="N69:O69"/>
    <mergeCell ref="B8:M8"/>
    <mergeCell ref="A1:O1"/>
    <mergeCell ref="A3:O3"/>
    <mergeCell ref="B5:M5"/>
    <mergeCell ref="B6:M6"/>
    <mergeCell ref="B7:M7"/>
  </mergeCell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185"/>
  <sheetViews>
    <sheetView topLeftCell="A88" workbookViewId="0">
      <selection activeCell="B71" sqref="B71"/>
    </sheetView>
  </sheetViews>
  <sheetFormatPr baseColWidth="10" defaultRowHeight="15" x14ac:dyDescent="0.25"/>
  <cols>
    <col min="1" max="1" width="56.140625" style="92" customWidth="1"/>
    <col min="2" max="2" width="22.7109375" style="92" customWidth="1"/>
    <col min="3" max="3" width="32.5703125" style="92" customWidth="1"/>
    <col min="4" max="4" width="26.85546875" style="92" customWidth="1"/>
    <col min="5" max="5" width="15.42578125" style="92" customWidth="1"/>
    <col min="6" max="6" width="14" style="92" customWidth="1"/>
    <col min="7" max="8" width="13.28515625" style="92" customWidth="1"/>
    <col min="9" max="9" width="14.42578125" style="92" customWidth="1"/>
    <col min="10" max="13" width="11.42578125" style="92"/>
    <col min="14" max="14" width="12.5703125" style="92" bestFit="1" customWidth="1"/>
    <col min="15" max="15" width="11.42578125" style="92"/>
    <col min="16" max="16" width="13.85546875" style="92" customWidth="1"/>
    <col min="17" max="16384" width="11.42578125" style="92"/>
  </cols>
  <sheetData>
    <row r="1" spans="1:16" ht="26.25" x14ac:dyDescent="0.25">
      <c r="A1" s="437" t="s">
        <v>61</v>
      </c>
      <c r="B1" s="438"/>
      <c r="C1" s="438"/>
      <c r="D1" s="438"/>
      <c r="E1" s="438"/>
      <c r="F1" s="438"/>
      <c r="G1" s="438"/>
      <c r="H1" s="438"/>
      <c r="I1" s="438"/>
      <c r="J1" s="438"/>
      <c r="K1" s="438"/>
      <c r="L1" s="438"/>
      <c r="M1" s="438"/>
      <c r="N1" s="438"/>
      <c r="O1" s="438"/>
      <c r="P1" s="9"/>
    </row>
    <row r="2" spans="1:16" x14ac:dyDescent="0.25">
      <c r="A2" s="9"/>
      <c r="B2" s="9"/>
      <c r="C2" s="9"/>
      <c r="D2" s="9"/>
      <c r="E2" s="9"/>
      <c r="F2" s="9"/>
      <c r="G2" s="9"/>
      <c r="H2" s="9"/>
      <c r="I2" s="9"/>
      <c r="J2" s="9"/>
      <c r="K2" s="9"/>
      <c r="L2" s="9"/>
      <c r="M2" s="9"/>
      <c r="N2" s="9"/>
      <c r="O2" s="9"/>
      <c r="P2" s="9"/>
    </row>
    <row r="3" spans="1:16" ht="26.25" x14ac:dyDescent="0.25">
      <c r="A3" s="437" t="s">
        <v>46</v>
      </c>
      <c r="B3" s="438"/>
      <c r="C3" s="438"/>
      <c r="D3" s="438"/>
      <c r="E3" s="438"/>
      <c r="F3" s="438"/>
      <c r="G3" s="438"/>
      <c r="H3" s="438"/>
      <c r="I3" s="438"/>
      <c r="J3" s="438"/>
      <c r="K3" s="438"/>
      <c r="L3" s="438"/>
      <c r="M3" s="438"/>
      <c r="N3" s="438"/>
      <c r="O3" s="438"/>
      <c r="P3" s="9"/>
    </row>
    <row r="4" spans="1:16" ht="15.75" thickBot="1" x14ac:dyDescent="0.3">
      <c r="A4" s="9"/>
      <c r="B4" s="9"/>
      <c r="C4" s="9"/>
      <c r="D4" s="9"/>
      <c r="E4" s="9"/>
      <c r="F4" s="9"/>
      <c r="G4" s="9"/>
      <c r="H4" s="9"/>
      <c r="I4" s="9"/>
      <c r="J4" s="9"/>
      <c r="K4" s="9"/>
      <c r="L4" s="9"/>
      <c r="M4" s="9"/>
      <c r="N4" s="9"/>
      <c r="O4" s="9"/>
      <c r="P4" s="9"/>
    </row>
    <row r="5" spans="1:16" ht="21.75" thickBot="1" x14ac:dyDescent="0.3">
      <c r="A5" s="11" t="s">
        <v>4</v>
      </c>
      <c r="B5" s="439" t="s">
        <v>1496</v>
      </c>
      <c r="C5" s="439"/>
      <c r="D5" s="439"/>
      <c r="E5" s="439"/>
      <c r="F5" s="439"/>
      <c r="G5" s="439"/>
      <c r="H5" s="439"/>
      <c r="I5" s="439"/>
      <c r="J5" s="439"/>
      <c r="K5" s="439"/>
      <c r="L5" s="439"/>
      <c r="M5" s="440"/>
      <c r="N5" s="9"/>
      <c r="O5" s="9"/>
      <c r="P5" s="9"/>
    </row>
    <row r="6" spans="1:16" ht="16.5" thickBot="1" x14ac:dyDescent="0.3">
      <c r="A6" s="12" t="s">
        <v>5</v>
      </c>
      <c r="B6" s="439" t="s">
        <v>1497</v>
      </c>
      <c r="C6" s="439"/>
      <c r="D6" s="439"/>
      <c r="E6" s="439"/>
      <c r="F6" s="439"/>
      <c r="G6" s="439"/>
      <c r="H6" s="439"/>
      <c r="I6" s="439"/>
      <c r="J6" s="439"/>
      <c r="K6" s="439"/>
      <c r="L6" s="439"/>
      <c r="M6" s="440"/>
      <c r="N6" s="9"/>
      <c r="O6" s="9"/>
      <c r="P6" s="9"/>
    </row>
    <row r="7" spans="1:16" ht="16.5" thickBot="1" x14ac:dyDescent="0.3">
      <c r="A7" s="12" t="s">
        <v>6</v>
      </c>
      <c r="B7" s="439" t="s">
        <v>1498</v>
      </c>
      <c r="C7" s="439"/>
      <c r="D7" s="439"/>
      <c r="E7" s="439"/>
      <c r="F7" s="439"/>
      <c r="G7" s="439"/>
      <c r="H7" s="439"/>
      <c r="I7" s="439"/>
      <c r="J7" s="439"/>
      <c r="K7" s="439"/>
      <c r="L7" s="439"/>
      <c r="M7" s="440"/>
      <c r="N7" s="9"/>
      <c r="O7" s="9"/>
      <c r="P7" s="9"/>
    </row>
    <row r="8" spans="1:16" ht="16.5" thickBot="1" x14ac:dyDescent="0.3">
      <c r="A8" s="12" t="s">
        <v>7</v>
      </c>
      <c r="B8" s="439"/>
      <c r="C8" s="439"/>
      <c r="D8" s="439"/>
      <c r="E8" s="439"/>
      <c r="F8" s="439"/>
      <c r="G8" s="439"/>
      <c r="H8" s="439"/>
      <c r="I8" s="439"/>
      <c r="J8" s="439"/>
      <c r="K8" s="439"/>
      <c r="L8" s="439"/>
      <c r="M8" s="440"/>
      <c r="N8" s="9"/>
      <c r="O8" s="9"/>
      <c r="P8" s="9"/>
    </row>
    <row r="9" spans="1:16" ht="16.5" thickBot="1" x14ac:dyDescent="0.3">
      <c r="A9" s="12" t="s">
        <v>8</v>
      </c>
      <c r="B9" s="441" t="s">
        <v>1499</v>
      </c>
      <c r="C9" s="441"/>
      <c r="D9" s="442"/>
      <c r="E9" s="34"/>
      <c r="F9" s="34"/>
      <c r="G9" s="34"/>
      <c r="H9" s="34"/>
      <c r="I9" s="34"/>
      <c r="J9" s="34"/>
      <c r="K9" s="34"/>
      <c r="L9" s="34"/>
      <c r="M9" s="35"/>
      <c r="N9" s="9"/>
      <c r="O9" s="9"/>
      <c r="P9" s="9"/>
    </row>
    <row r="10" spans="1:16" ht="16.5" thickBot="1" x14ac:dyDescent="0.3">
      <c r="A10" s="14" t="s">
        <v>9</v>
      </c>
      <c r="B10" s="15">
        <v>41980</v>
      </c>
      <c r="C10" s="16"/>
      <c r="D10" s="16"/>
      <c r="E10" s="16"/>
      <c r="F10" s="16"/>
      <c r="G10" s="16"/>
      <c r="H10" s="16"/>
      <c r="I10" s="16"/>
      <c r="J10" s="16"/>
      <c r="K10" s="16"/>
      <c r="L10" s="16"/>
      <c r="M10" s="17"/>
      <c r="N10" s="9"/>
      <c r="O10" s="9"/>
      <c r="P10" s="9"/>
    </row>
    <row r="11" spans="1:16" ht="15.75" x14ac:dyDescent="0.25">
      <c r="A11" s="13"/>
      <c r="B11" s="18"/>
      <c r="C11" s="19"/>
      <c r="D11" s="19"/>
      <c r="E11" s="19"/>
      <c r="F11" s="19"/>
      <c r="G11" s="19"/>
      <c r="H11" s="95"/>
      <c r="I11" s="95"/>
      <c r="J11" s="95"/>
      <c r="K11" s="95"/>
      <c r="L11" s="95"/>
      <c r="M11" s="19"/>
      <c r="N11" s="9"/>
      <c r="O11" s="9"/>
      <c r="P11" s="9"/>
    </row>
    <row r="12" spans="1:16" x14ac:dyDescent="0.25">
      <c r="A12" s="9"/>
      <c r="B12" s="9"/>
      <c r="C12" s="9"/>
      <c r="D12" s="9"/>
      <c r="E12" s="9"/>
      <c r="F12" s="9"/>
      <c r="G12" s="9"/>
      <c r="H12" s="95"/>
      <c r="I12" s="95"/>
      <c r="J12" s="95"/>
      <c r="K12" s="95"/>
      <c r="L12" s="95"/>
      <c r="M12" s="96"/>
      <c r="N12" s="9"/>
      <c r="O12" s="9"/>
      <c r="P12" s="9"/>
    </row>
    <row r="13" spans="1:16" ht="30" x14ac:dyDescent="0.25">
      <c r="A13" s="443" t="s">
        <v>63</v>
      </c>
      <c r="B13" s="443"/>
      <c r="C13" s="198" t="s">
        <v>12</v>
      </c>
      <c r="D13" s="198" t="s">
        <v>13</v>
      </c>
      <c r="E13" s="198" t="s">
        <v>29</v>
      </c>
      <c r="F13" s="80"/>
      <c r="G13" s="9"/>
      <c r="H13" s="38"/>
      <c r="I13" s="38"/>
      <c r="J13" s="38"/>
      <c r="K13" s="38"/>
      <c r="L13" s="38"/>
      <c r="M13" s="96"/>
      <c r="N13" s="9"/>
      <c r="O13" s="9"/>
      <c r="P13" s="9"/>
    </row>
    <row r="14" spans="1:16" x14ac:dyDescent="0.25">
      <c r="A14" s="443"/>
      <c r="B14" s="443"/>
      <c r="C14" s="198">
        <v>1</v>
      </c>
      <c r="D14" s="36">
        <v>1207026418</v>
      </c>
      <c r="E14" s="241">
        <v>578</v>
      </c>
      <c r="F14" s="81"/>
      <c r="G14" s="9"/>
      <c r="H14" s="39"/>
      <c r="I14" s="39"/>
      <c r="J14" s="39"/>
      <c r="K14" s="39"/>
      <c r="L14" s="39"/>
      <c r="M14" s="96"/>
      <c r="N14" s="9"/>
      <c r="O14" s="9"/>
      <c r="P14" s="9"/>
    </row>
    <row r="15" spans="1:16" x14ac:dyDescent="0.25">
      <c r="A15" s="443"/>
      <c r="B15" s="443"/>
      <c r="C15" s="198">
        <v>2</v>
      </c>
      <c r="D15" s="36">
        <v>1252968600</v>
      </c>
      <c r="E15" s="241">
        <v>600</v>
      </c>
      <c r="F15" s="81"/>
      <c r="G15" s="9"/>
      <c r="H15" s="39"/>
      <c r="I15" s="39"/>
      <c r="J15" s="39"/>
      <c r="K15" s="39"/>
      <c r="L15" s="39"/>
      <c r="M15" s="96"/>
      <c r="N15" s="9"/>
      <c r="O15" s="9"/>
      <c r="P15" s="9"/>
    </row>
    <row r="16" spans="1:16" x14ac:dyDescent="0.25">
      <c r="A16" s="443"/>
      <c r="B16" s="443"/>
      <c r="C16" s="198">
        <v>3</v>
      </c>
      <c r="D16" s="36">
        <v>1127671740</v>
      </c>
      <c r="E16" s="241">
        <v>540</v>
      </c>
      <c r="F16" s="81"/>
      <c r="G16" s="9"/>
      <c r="H16" s="39"/>
      <c r="I16" s="39"/>
      <c r="J16" s="39"/>
      <c r="K16" s="39"/>
      <c r="L16" s="39"/>
      <c r="M16" s="96"/>
      <c r="N16" s="9"/>
      <c r="O16" s="9"/>
      <c r="P16" s="9"/>
    </row>
    <row r="17" spans="1:16" x14ac:dyDescent="0.25">
      <c r="A17" s="443"/>
      <c r="B17" s="443"/>
      <c r="C17" s="198">
        <v>5</v>
      </c>
      <c r="D17" s="36">
        <v>1101898890</v>
      </c>
      <c r="E17" s="241">
        <v>405</v>
      </c>
      <c r="F17" s="81"/>
      <c r="G17" s="22"/>
      <c r="H17" s="39"/>
      <c r="I17" s="39"/>
      <c r="J17" s="39"/>
      <c r="K17" s="39"/>
      <c r="L17" s="39"/>
      <c r="M17" s="20"/>
      <c r="N17" s="9"/>
      <c r="O17" s="9"/>
      <c r="P17" s="9"/>
    </row>
    <row r="18" spans="1:16" x14ac:dyDescent="0.25">
      <c r="A18" s="443"/>
      <c r="B18" s="443"/>
      <c r="C18" s="198">
        <v>13</v>
      </c>
      <c r="D18" s="36">
        <v>544147600</v>
      </c>
      <c r="E18" s="241">
        <v>200</v>
      </c>
      <c r="F18" s="81"/>
      <c r="G18" s="22"/>
      <c r="H18" s="41"/>
      <c r="I18" s="41"/>
      <c r="J18" s="41"/>
      <c r="K18" s="41"/>
      <c r="L18" s="41"/>
      <c r="M18" s="20"/>
      <c r="N18" s="9"/>
      <c r="O18" s="9"/>
      <c r="P18" s="9"/>
    </row>
    <row r="19" spans="1:16" x14ac:dyDescent="0.25">
      <c r="A19" s="443"/>
      <c r="B19" s="443"/>
      <c r="C19" s="198">
        <v>25</v>
      </c>
      <c r="D19" s="36">
        <v>877078020</v>
      </c>
      <c r="E19" s="241">
        <v>420</v>
      </c>
      <c r="F19" s="81"/>
      <c r="G19" s="22"/>
      <c r="H19" s="95"/>
      <c r="I19" s="95"/>
      <c r="J19" s="95"/>
      <c r="K19" s="95"/>
      <c r="L19" s="95"/>
      <c r="M19" s="20"/>
      <c r="N19" s="9"/>
      <c r="O19" s="9"/>
      <c r="P19" s="9"/>
    </row>
    <row r="20" spans="1:16" x14ac:dyDescent="0.25">
      <c r="A20" s="443"/>
      <c r="B20" s="443"/>
      <c r="C20" s="198">
        <v>27</v>
      </c>
      <c r="D20" s="36">
        <v>1193572430</v>
      </c>
      <c r="E20" s="241">
        <v>409</v>
      </c>
      <c r="F20" s="81"/>
      <c r="G20" s="22"/>
      <c r="H20" s="95"/>
      <c r="I20" s="95"/>
      <c r="J20" s="95"/>
      <c r="K20" s="95"/>
      <c r="L20" s="95"/>
      <c r="M20" s="20"/>
      <c r="N20" s="9"/>
      <c r="O20" s="9"/>
      <c r="P20" s="9"/>
    </row>
    <row r="21" spans="1:16" x14ac:dyDescent="0.25">
      <c r="A21" s="444" t="s">
        <v>14</v>
      </c>
      <c r="B21" s="445"/>
      <c r="C21" s="198"/>
      <c r="D21" s="64">
        <f>SUM(D14:D20)</f>
        <v>7304363698</v>
      </c>
      <c r="E21" s="241">
        <f>SUM(E14:E20)</f>
        <v>3152</v>
      </c>
      <c r="F21" s="81"/>
      <c r="G21" s="22"/>
      <c r="H21" s="95"/>
      <c r="I21" s="95"/>
      <c r="J21" s="95"/>
      <c r="K21" s="95"/>
      <c r="L21" s="95"/>
      <c r="M21" s="20"/>
      <c r="N21" s="9"/>
      <c r="O21" s="9"/>
      <c r="P21" s="9"/>
    </row>
    <row r="22" spans="1:16" ht="45" x14ac:dyDescent="0.25">
      <c r="A22" s="53" t="s">
        <v>15</v>
      </c>
      <c r="B22" s="53" t="s">
        <v>64</v>
      </c>
      <c r="C22" s="9"/>
      <c r="D22" s="38"/>
      <c r="E22" s="38"/>
      <c r="F22" s="38"/>
      <c r="G22" s="38"/>
      <c r="H22" s="10"/>
      <c r="I22" s="10"/>
      <c r="J22" s="10"/>
      <c r="K22" s="10"/>
      <c r="L22" s="10"/>
      <c r="M22" s="9"/>
      <c r="N22" s="9"/>
      <c r="O22" s="9"/>
      <c r="P22" s="9"/>
    </row>
    <row r="23" spans="1:16" x14ac:dyDescent="0.25">
      <c r="A23" s="9"/>
      <c r="B23" s="46">
        <f>E21*80/100</f>
        <v>2521.6</v>
      </c>
      <c r="C23" s="42"/>
      <c r="D23" s="45">
        <f>D21</f>
        <v>7304363698</v>
      </c>
      <c r="E23" s="40"/>
      <c r="F23" s="40"/>
      <c r="G23" s="40"/>
      <c r="H23" s="23"/>
      <c r="I23" s="23"/>
      <c r="J23" s="23"/>
      <c r="K23" s="23"/>
      <c r="L23" s="23"/>
      <c r="M23" s="9"/>
      <c r="N23" s="9"/>
      <c r="O23" s="9"/>
      <c r="P23" s="9"/>
    </row>
    <row r="24" spans="1:16" x14ac:dyDescent="0.25">
      <c r="A24" s="9"/>
      <c r="B24" s="88"/>
      <c r="C24" s="39"/>
      <c r="D24" s="89"/>
      <c r="E24" s="40"/>
      <c r="F24" s="40"/>
      <c r="G24" s="40"/>
      <c r="H24" s="23"/>
      <c r="I24" s="23"/>
      <c r="J24" s="23"/>
      <c r="K24" s="23"/>
      <c r="L24" s="23"/>
      <c r="M24" s="9"/>
      <c r="N24" s="9"/>
      <c r="O24" s="9"/>
      <c r="P24" s="9"/>
    </row>
    <row r="25" spans="1:16" x14ac:dyDescent="0.25">
      <c r="A25" s="9"/>
      <c r="B25" s="88"/>
      <c r="C25" s="39"/>
      <c r="D25" s="89"/>
      <c r="E25" s="40"/>
      <c r="F25" s="40"/>
      <c r="G25" s="40"/>
      <c r="H25" s="23"/>
      <c r="I25" s="23"/>
      <c r="J25" s="23"/>
      <c r="K25" s="23"/>
      <c r="L25" s="23"/>
      <c r="M25" s="9"/>
      <c r="N25" s="9"/>
      <c r="O25" s="9"/>
      <c r="P25" s="9"/>
    </row>
    <row r="26" spans="1:16" x14ac:dyDescent="0.25">
      <c r="A26" s="110" t="s">
        <v>94</v>
      </c>
      <c r="H26" s="95"/>
      <c r="I26" s="95"/>
      <c r="J26" s="95"/>
      <c r="K26" s="95"/>
      <c r="L26" s="95"/>
      <c r="M26" s="96"/>
      <c r="N26" s="9"/>
      <c r="O26" s="9"/>
      <c r="P26" s="9"/>
    </row>
    <row r="27" spans="1:16" x14ac:dyDescent="0.25">
      <c r="H27" s="95"/>
      <c r="I27" s="95"/>
      <c r="J27" s="95"/>
      <c r="K27" s="95"/>
      <c r="L27" s="95"/>
      <c r="M27" s="96"/>
      <c r="N27" s="9"/>
      <c r="O27" s="9"/>
      <c r="P27" s="9"/>
    </row>
    <row r="28" spans="1:16" x14ac:dyDescent="0.25">
      <c r="A28" s="113" t="s">
        <v>33</v>
      </c>
      <c r="B28" s="113" t="s">
        <v>95</v>
      </c>
      <c r="C28" s="113" t="s">
        <v>96</v>
      </c>
      <c r="H28" s="95"/>
      <c r="I28" s="95"/>
      <c r="J28" s="95"/>
      <c r="K28" s="95"/>
      <c r="L28" s="95"/>
      <c r="M28" s="96"/>
      <c r="N28" s="9"/>
      <c r="O28" s="9"/>
      <c r="P28" s="9"/>
    </row>
    <row r="29" spans="1:16" x14ac:dyDescent="0.25">
      <c r="A29" s="109" t="s">
        <v>97</v>
      </c>
      <c r="B29" s="193" t="s">
        <v>110</v>
      </c>
      <c r="C29" s="193"/>
      <c r="H29" s="95"/>
      <c r="I29" s="95"/>
      <c r="J29" s="95"/>
      <c r="K29" s="95"/>
      <c r="L29" s="95"/>
      <c r="M29" s="96"/>
      <c r="N29" s="9"/>
      <c r="O29" s="9"/>
      <c r="P29" s="9"/>
    </row>
    <row r="30" spans="1:16" x14ac:dyDescent="0.25">
      <c r="A30" s="109" t="s">
        <v>98</v>
      </c>
      <c r="B30" s="193" t="s">
        <v>110</v>
      </c>
      <c r="C30" s="193"/>
      <c r="H30" s="95"/>
      <c r="I30" s="95"/>
      <c r="J30" s="95"/>
      <c r="K30" s="95"/>
      <c r="L30" s="95"/>
      <c r="M30" s="96"/>
      <c r="N30" s="9"/>
      <c r="O30" s="9"/>
      <c r="P30" s="9"/>
    </row>
    <row r="31" spans="1:16" x14ac:dyDescent="0.25">
      <c r="A31" s="109" t="s">
        <v>99</v>
      </c>
      <c r="B31" s="193" t="s">
        <v>110</v>
      </c>
      <c r="C31" s="193"/>
      <c r="H31" s="95"/>
      <c r="I31" s="95"/>
      <c r="J31" s="95"/>
      <c r="K31" s="95"/>
      <c r="L31" s="95"/>
      <c r="M31" s="96"/>
      <c r="N31" s="9"/>
      <c r="O31" s="9"/>
      <c r="P31" s="9"/>
    </row>
    <row r="32" spans="1:16" x14ac:dyDescent="0.25">
      <c r="A32" s="109" t="s">
        <v>100</v>
      </c>
      <c r="B32" s="242" t="s">
        <v>110</v>
      </c>
      <c r="C32" s="109"/>
      <c r="H32" s="95"/>
      <c r="I32" s="95"/>
      <c r="J32" s="95"/>
      <c r="K32" s="95"/>
      <c r="L32" s="95"/>
      <c r="M32" s="96"/>
      <c r="N32" s="9"/>
      <c r="O32" s="9"/>
      <c r="P32" s="9"/>
    </row>
    <row r="33" spans="1:16" x14ac:dyDescent="0.25">
      <c r="H33" s="95"/>
      <c r="I33" s="95"/>
      <c r="J33" s="95"/>
      <c r="K33" s="95"/>
      <c r="L33" s="95"/>
      <c r="M33" s="96"/>
      <c r="N33" s="9"/>
      <c r="O33" s="9"/>
      <c r="P33" s="9"/>
    </row>
    <row r="34" spans="1:16" x14ac:dyDescent="0.25">
      <c r="H34" s="95"/>
      <c r="I34" s="95"/>
      <c r="J34" s="95"/>
      <c r="K34" s="95"/>
      <c r="L34" s="95"/>
      <c r="M34" s="96"/>
      <c r="N34" s="9"/>
      <c r="O34" s="9"/>
      <c r="P34" s="9"/>
    </row>
    <row r="35" spans="1:16" x14ac:dyDescent="0.25">
      <c r="A35" s="110" t="s">
        <v>101</v>
      </c>
      <c r="H35" s="95"/>
      <c r="I35" s="95"/>
      <c r="J35" s="95"/>
      <c r="K35" s="95"/>
      <c r="L35" s="95"/>
      <c r="M35" s="96"/>
      <c r="N35" s="9"/>
      <c r="O35" s="9"/>
      <c r="P35" s="9"/>
    </row>
    <row r="36" spans="1:16" x14ac:dyDescent="0.25">
      <c r="H36" s="95"/>
      <c r="I36" s="95"/>
      <c r="J36" s="95"/>
      <c r="K36" s="95"/>
      <c r="L36" s="95"/>
      <c r="M36" s="96"/>
      <c r="N36" s="9"/>
      <c r="O36" s="9"/>
      <c r="P36" s="9"/>
    </row>
    <row r="37" spans="1:16" x14ac:dyDescent="0.25">
      <c r="H37" s="95"/>
      <c r="I37" s="95"/>
      <c r="J37" s="95"/>
      <c r="K37" s="95"/>
      <c r="L37" s="95"/>
      <c r="M37" s="96"/>
      <c r="N37" s="9"/>
      <c r="O37" s="9"/>
      <c r="P37" s="9"/>
    </row>
    <row r="38" spans="1:16" x14ac:dyDescent="0.25">
      <c r="A38" s="113" t="s">
        <v>33</v>
      </c>
      <c r="B38" s="113" t="s">
        <v>56</v>
      </c>
      <c r="C38" s="112" t="s">
        <v>49</v>
      </c>
      <c r="D38" s="112" t="s">
        <v>16</v>
      </c>
      <c r="H38" s="95"/>
      <c r="I38" s="95"/>
      <c r="J38" s="95"/>
      <c r="K38" s="95"/>
      <c r="L38" s="95"/>
      <c r="M38" s="96"/>
      <c r="N38" s="9"/>
      <c r="O38" s="9"/>
      <c r="P38" s="9"/>
    </row>
    <row r="39" spans="1:16" ht="147.75" customHeight="1" x14ac:dyDescent="0.25">
      <c r="A39" s="93" t="s">
        <v>102</v>
      </c>
      <c r="B39" s="94">
        <v>40</v>
      </c>
      <c r="C39" s="193">
        <v>40</v>
      </c>
      <c r="D39" s="446">
        <f>+C39+C40</f>
        <v>100</v>
      </c>
      <c r="H39" s="95"/>
      <c r="I39" s="95"/>
      <c r="J39" s="95"/>
      <c r="K39" s="95"/>
      <c r="L39" s="95"/>
      <c r="M39" s="96"/>
      <c r="N39" s="9"/>
      <c r="O39" s="9"/>
      <c r="P39" s="9"/>
    </row>
    <row r="40" spans="1:16" ht="122.25" customHeight="1" x14ac:dyDescent="0.25">
      <c r="A40" s="93" t="s">
        <v>103</v>
      </c>
      <c r="B40" s="94">
        <v>60</v>
      </c>
      <c r="C40" s="193">
        <v>60</v>
      </c>
      <c r="D40" s="447"/>
      <c r="H40" s="95"/>
      <c r="I40" s="95"/>
      <c r="J40" s="95"/>
      <c r="K40" s="95"/>
      <c r="L40" s="95"/>
      <c r="M40" s="96"/>
      <c r="N40" s="9"/>
      <c r="O40" s="9"/>
      <c r="P40" s="9"/>
    </row>
    <row r="41" spans="1:16" x14ac:dyDescent="0.25">
      <c r="A41" s="9"/>
      <c r="B41" s="88"/>
      <c r="C41" s="39"/>
      <c r="D41" s="89"/>
      <c r="E41" s="40"/>
      <c r="F41" s="40"/>
      <c r="G41" s="40"/>
      <c r="H41" s="23"/>
      <c r="I41" s="23"/>
      <c r="J41" s="23"/>
      <c r="K41" s="23"/>
      <c r="L41" s="23"/>
      <c r="M41" s="9"/>
      <c r="N41" s="9"/>
      <c r="O41" s="9"/>
      <c r="P41" s="9"/>
    </row>
    <row r="42" spans="1:16" x14ac:dyDescent="0.25">
      <c r="A42" s="9"/>
      <c r="B42" s="88"/>
      <c r="C42" s="39"/>
      <c r="D42" s="89"/>
      <c r="E42" s="40"/>
      <c r="F42" s="40"/>
      <c r="G42" s="40"/>
      <c r="H42" s="23"/>
      <c r="I42" s="23"/>
      <c r="J42" s="23"/>
      <c r="K42" s="23"/>
      <c r="L42" s="23"/>
      <c r="M42" s="9"/>
      <c r="N42" s="9"/>
      <c r="O42" s="9"/>
      <c r="P42" s="9"/>
    </row>
    <row r="43" spans="1:16" x14ac:dyDescent="0.25">
      <c r="A43" s="9"/>
      <c r="B43" s="88"/>
      <c r="C43" s="39"/>
      <c r="D43" s="89"/>
      <c r="E43" s="40"/>
      <c r="F43" s="40"/>
      <c r="G43" s="40"/>
      <c r="H43" s="23"/>
      <c r="I43" s="23"/>
      <c r="J43" s="23"/>
      <c r="K43" s="23"/>
      <c r="L43" s="23"/>
      <c r="M43" s="9"/>
      <c r="N43" s="9"/>
      <c r="O43" s="9"/>
      <c r="P43" s="9"/>
    </row>
    <row r="44" spans="1:16" ht="15.75" thickBot="1" x14ac:dyDescent="0.3">
      <c r="A44" s="9"/>
      <c r="B44" s="9"/>
      <c r="C44" s="9"/>
      <c r="D44" s="9"/>
      <c r="E44" s="9"/>
      <c r="F44" s="9"/>
      <c r="G44" s="9"/>
      <c r="H44" s="9"/>
      <c r="I44" s="9"/>
      <c r="J44" s="9">
        <f>27/30</f>
        <v>0.9</v>
      </c>
      <c r="K44" s="9"/>
      <c r="L44" s="448" t="s">
        <v>35</v>
      </c>
      <c r="M44" s="448"/>
      <c r="N44" s="9"/>
      <c r="O44" s="9"/>
      <c r="P44" s="9"/>
    </row>
    <row r="45" spans="1:16" x14ac:dyDescent="0.25">
      <c r="A45" s="110" t="s">
        <v>30</v>
      </c>
      <c r="B45" s="9"/>
      <c r="C45" s="9"/>
      <c r="D45" s="9"/>
      <c r="E45" s="9"/>
      <c r="F45" s="9"/>
      <c r="G45" s="9"/>
      <c r="H45" s="9"/>
      <c r="I45" s="9"/>
      <c r="J45" s="9"/>
      <c r="K45" s="9"/>
      <c r="L45" s="65"/>
      <c r="M45" s="65"/>
      <c r="N45" s="9"/>
      <c r="O45" s="9"/>
      <c r="P45" s="9"/>
    </row>
    <row r="46" spans="1:16" ht="15.75" thickBot="1" x14ac:dyDescent="0.3">
      <c r="A46" s="9"/>
      <c r="B46" s="9"/>
      <c r="C46" s="9"/>
      <c r="D46" s="9"/>
      <c r="E46" s="9"/>
      <c r="F46" s="9"/>
      <c r="G46" s="9"/>
      <c r="H46" s="9"/>
      <c r="I46" s="9"/>
      <c r="J46" s="9"/>
      <c r="K46" s="9"/>
      <c r="L46" s="65"/>
      <c r="M46" s="65"/>
      <c r="N46" s="9"/>
      <c r="O46" s="9"/>
      <c r="P46" s="9"/>
    </row>
    <row r="47" spans="1:16" ht="90" x14ac:dyDescent="0.25">
      <c r="A47" s="106" t="s">
        <v>104</v>
      </c>
      <c r="B47" s="106" t="s">
        <v>105</v>
      </c>
      <c r="C47" s="106" t="s">
        <v>106</v>
      </c>
      <c r="D47" s="106" t="s">
        <v>43</v>
      </c>
      <c r="E47" s="106" t="s">
        <v>22</v>
      </c>
      <c r="F47" s="106" t="s">
        <v>65</v>
      </c>
      <c r="G47" s="106" t="s">
        <v>17</v>
      </c>
      <c r="H47" s="106" t="s">
        <v>10</v>
      </c>
      <c r="I47" s="106" t="s">
        <v>31</v>
      </c>
      <c r="J47" s="106" t="s">
        <v>59</v>
      </c>
      <c r="K47" s="106" t="s">
        <v>20</v>
      </c>
      <c r="L47" s="91" t="s">
        <v>26</v>
      </c>
      <c r="M47" s="106" t="s">
        <v>107</v>
      </c>
      <c r="N47" s="106" t="s">
        <v>36</v>
      </c>
      <c r="O47" s="107" t="s">
        <v>11</v>
      </c>
      <c r="P47" s="107" t="s">
        <v>19</v>
      </c>
    </row>
    <row r="48" spans="1:16" s="306" customFormat="1" ht="47.25" customHeight="1" x14ac:dyDescent="0.25">
      <c r="A48" s="50" t="s">
        <v>1496</v>
      </c>
      <c r="B48" s="50"/>
      <c r="C48" s="102" t="s">
        <v>189</v>
      </c>
      <c r="D48" s="97" t="s">
        <v>1724</v>
      </c>
      <c r="E48" s="98" t="s">
        <v>95</v>
      </c>
      <c r="F48" s="98"/>
      <c r="G48" s="105">
        <v>41304</v>
      </c>
      <c r="H48" s="105">
        <v>41639</v>
      </c>
      <c r="I48" s="99" t="s">
        <v>96</v>
      </c>
      <c r="J48" s="155">
        <v>11.36</v>
      </c>
      <c r="K48" s="155"/>
      <c r="L48" s="124">
        <v>143</v>
      </c>
      <c r="M48" s="90"/>
      <c r="N48" s="27"/>
      <c r="O48" s="27"/>
      <c r="P48" s="116"/>
    </row>
    <row r="49" spans="1:16" s="306" customFormat="1" ht="91.5" customHeight="1" x14ac:dyDescent="0.25">
      <c r="A49" s="50" t="s">
        <v>1496</v>
      </c>
      <c r="B49" s="50"/>
      <c r="C49" s="102" t="s">
        <v>189</v>
      </c>
      <c r="D49" s="97" t="s">
        <v>1725</v>
      </c>
      <c r="E49" s="98" t="s">
        <v>95</v>
      </c>
      <c r="F49" s="98"/>
      <c r="G49" s="105">
        <v>40561</v>
      </c>
      <c r="H49" s="105">
        <v>40908</v>
      </c>
      <c r="I49" s="99" t="s">
        <v>96</v>
      </c>
      <c r="J49" s="90">
        <v>11.4</v>
      </c>
      <c r="K49" s="155"/>
      <c r="L49" s="124">
        <v>100</v>
      </c>
      <c r="M49" s="90"/>
      <c r="N49" s="27"/>
      <c r="O49" s="27"/>
      <c r="P49" s="116"/>
    </row>
    <row r="50" spans="1:16" ht="40.5" customHeight="1" x14ac:dyDescent="0.25">
      <c r="A50" s="50" t="s">
        <v>1496</v>
      </c>
      <c r="B50" s="293" t="s">
        <v>1515</v>
      </c>
      <c r="C50" s="102" t="s">
        <v>260</v>
      </c>
      <c r="D50" s="97" t="s">
        <v>1726</v>
      </c>
      <c r="E50" s="98" t="s">
        <v>95</v>
      </c>
      <c r="F50" s="98"/>
      <c r="G50" s="105">
        <v>41170</v>
      </c>
      <c r="H50" s="105">
        <v>41258</v>
      </c>
      <c r="I50" s="99" t="s">
        <v>96</v>
      </c>
      <c r="J50" s="155">
        <v>2.9</v>
      </c>
      <c r="K50" s="155"/>
      <c r="L50" s="124">
        <v>229</v>
      </c>
      <c r="M50" s="90"/>
      <c r="N50" s="27">
        <v>161821904</v>
      </c>
      <c r="O50" s="27"/>
      <c r="P50" s="116"/>
    </row>
    <row r="51" spans="1:16" x14ac:dyDescent="0.25">
      <c r="A51" s="50"/>
      <c r="B51" s="50"/>
      <c r="C51" s="102"/>
      <c r="D51" s="97"/>
      <c r="E51" s="98"/>
      <c r="F51" s="98"/>
      <c r="G51" s="105"/>
      <c r="H51" s="105"/>
      <c r="I51" s="99"/>
      <c r="J51" s="155"/>
      <c r="K51" s="155"/>
      <c r="L51" s="124"/>
      <c r="M51" s="90"/>
      <c r="N51" s="27"/>
      <c r="O51" s="27"/>
      <c r="P51" s="116"/>
    </row>
    <row r="52" spans="1:16" x14ac:dyDescent="0.25">
      <c r="A52" s="50"/>
      <c r="B52" s="103"/>
      <c r="C52" s="102"/>
      <c r="D52" s="97"/>
      <c r="E52" s="98"/>
      <c r="F52" s="98"/>
      <c r="G52" s="105"/>
      <c r="H52" s="105"/>
      <c r="I52" s="99"/>
      <c r="J52" s="155"/>
      <c r="K52" s="155"/>
      <c r="L52" s="124"/>
      <c r="M52" s="90"/>
      <c r="N52" s="27"/>
      <c r="O52" s="27"/>
      <c r="P52" s="116"/>
    </row>
    <row r="53" spans="1:16" x14ac:dyDescent="0.25">
      <c r="A53" s="245"/>
      <c r="B53" s="103"/>
      <c r="C53" s="102"/>
      <c r="D53" s="97"/>
      <c r="E53" s="98"/>
      <c r="F53" s="98"/>
      <c r="G53" s="105"/>
      <c r="H53" s="105"/>
      <c r="I53" s="99"/>
      <c r="J53" s="90"/>
      <c r="K53" s="155"/>
      <c r="L53" s="124"/>
      <c r="M53" s="90"/>
      <c r="N53" s="27"/>
      <c r="O53" s="27"/>
      <c r="P53" s="116"/>
    </row>
    <row r="54" spans="1:16" x14ac:dyDescent="0.25">
      <c r="A54" s="50"/>
      <c r="B54" s="103"/>
      <c r="C54" s="102"/>
      <c r="D54" s="97"/>
      <c r="E54" s="98"/>
      <c r="F54" s="98"/>
      <c r="G54" s="105"/>
      <c r="H54" s="99"/>
      <c r="I54" s="99"/>
      <c r="J54" s="99"/>
      <c r="K54" s="99"/>
      <c r="L54" s="90"/>
      <c r="M54" s="90"/>
      <c r="N54" s="27"/>
      <c r="O54" s="27"/>
      <c r="P54" s="116"/>
    </row>
    <row r="55" spans="1:16" x14ac:dyDescent="0.25">
      <c r="A55" s="102"/>
      <c r="B55" s="103"/>
      <c r="C55" s="102"/>
      <c r="D55" s="97"/>
      <c r="E55" s="98"/>
      <c r="F55" s="98"/>
      <c r="G55" s="98"/>
      <c r="H55" s="99"/>
      <c r="I55" s="99"/>
      <c r="J55" s="99"/>
      <c r="K55" s="99"/>
      <c r="L55" s="90"/>
      <c r="M55" s="90"/>
      <c r="N55" s="27"/>
      <c r="O55" s="27"/>
      <c r="P55" s="116"/>
    </row>
    <row r="56" spans="1:16" x14ac:dyDescent="0.25">
      <c r="A56" s="50" t="s">
        <v>16</v>
      </c>
      <c r="B56" s="103"/>
      <c r="C56" s="102"/>
      <c r="D56" s="97"/>
      <c r="E56" s="98"/>
      <c r="F56" s="98"/>
      <c r="G56" s="98"/>
      <c r="H56" s="99"/>
      <c r="I56" s="99"/>
      <c r="J56" s="104">
        <f t="shared" ref="J56:M56" si="0">SUM(J48:J55)</f>
        <v>25.659999999999997</v>
      </c>
      <c r="K56" s="104">
        <f t="shared" si="0"/>
        <v>0</v>
      </c>
      <c r="L56" s="114">
        <f t="shared" si="0"/>
        <v>472</v>
      </c>
      <c r="M56" s="104">
        <f t="shared" si="0"/>
        <v>0</v>
      </c>
      <c r="N56" s="27"/>
      <c r="O56" s="27"/>
      <c r="P56" s="117"/>
    </row>
    <row r="57" spans="1:16" x14ac:dyDescent="0.25">
      <c r="A57" s="30"/>
      <c r="B57" s="30"/>
      <c r="C57" s="30"/>
      <c r="D57" s="31"/>
      <c r="E57" s="30"/>
      <c r="F57" s="30"/>
      <c r="G57" s="30"/>
      <c r="H57" s="30"/>
      <c r="I57" s="30"/>
      <c r="J57" s="30"/>
      <c r="K57" s="30"/>
      <c r="L57" s="30"/>
      <c r="M57" s="30"/>
      <c r="N57" s="30"/>
      <c r="O57" s="30"/>
      <c r="P57" s="30"/>
    </row>
    <row r="58" spans="1:16" x14ac:dyDescent="0.25">
      <c r="A58" s="434" t="s">
        <v>28</v>
      </c>
      <c r="B58" s="434" t="s">
        <v>27</v>
      </c>
      <c r="C58" s="436" t="s">
        <v>34</v>
      </c>
      <c r="D58" s="436"/>
      <c r="E58" s="30"/>
      <c r="F58" s="30"/>
      <c r="G58" s="30"/>
      <c r="H58" s="30"/>
      <c r="I58" s="30"/>
      <c r="J58" s="30"/>
      <c r="K58" s="30"/>
      <c r="L58" s="30"/>
      <c r="M58" s="30"/>
      <c r="N58" s="30"/>
      <c r="O58" s="30"/>
      <c r="P58" s="30"/>
    </row>
    <row r="59" spans="1:16" x14ac:dyDescent="0.25">
      <c r="A59" s="435"/>
      <c r="B59" s="435"/>
      <c r="C59" s="199" t="s">
        <v>23</v>
      </c>
      <c r="D59" s="62" t="s">
        <v>24</v>
      </c>
      <c r="E59" s="30"/>
      <c r="F59" s="30"/>
      <c r="G59" s="30"/>
      <c r="H59" s="30"/>
      <c r="I59" s="30"/>
      <c r="J59" s="30"/>
      <c r="K59" s="30"/>
      <c r="L59" s="30"/>
      <c r="M59" s="30"/>
      <c r="N59" s="30"/>
      <c r="O59" s="30"/>
      <c r="P59" s="30"/>
    </row>
    <row r="60" spans="1:16" ht="18.75" x14ac:dyDescent="0.25">
      <c r="A60" s="59" t="s">
        <v>21</v>
      </c>
      <c r="B60" s="60">
        <f>+J56</f>
        <v>25.659999999999997</v>
      </c>
      <c r="C60" s="200" t="s">
        <v>110</v>
      </c>
      <c r="D60" s="200"/>
      <c r="E60" s="32"/>
      <c r="F60" s="32"/>
      <c r="G60" s="32">
        <v>44</v>
      </c>
      <c r="H60" s="32"/>
      <c r="I60" s="32"/>
      <c r="J60" s="32"/>
      <c r="K60" s="32">
        <f>600*0.8</f>
        <v>480</v>
      </c>
      <c r="L60" s="32"/>
      <c r="M60" s="30"/>
      <c r="N60" s="30"/>
      <c r="O60" s="30"/>
      <c r="P60" s="30"/>
    </row>
    <row r="61" spans="1:16" x14ac:dyDescent="0.25">
      <c r="A61" s="59" t="s">
        <v>25</v>
      </c>
      <c r="B61" s="60">
        <f>+L56</f>
        <v>472</v>
      </c>
      <c r="C61" s="200" t="s">
        <v>110</v>
      </c>
      <c r="D61" s="200"/>
      <c r="E61" s="30"/>
      <c r="F61" s="30"/>
      <c r="G61" s="30"/>
      <c r="H61" s="30"/>
      <c r="I61" s="30"/>
      <c r="J61" s="30"/>
      <c r="K61" s="30"/>
      <c r="L61" s="30"/>
      <c r="M61" s="30"/>
      <c r="N61" s="30"/>
      <c r="O61" s="30"/>
      <c r="P61" s="30"/>
    </row>
    <row r="62" spans="1:16" x14ac:dyDescent="0.25">
      <c r="A62" s="33"/>
      <c r="B62" s="455"/>
      <c r="C62" s="455"/>
      <c r="D62" s="455"/>
      <c r="E62" s="455"/>
      <c r="F62" s="455"/>
      <c r="G62" s="455"/>
      <c r="H62" s="455"/>
      <c r="I62" s="455"/>
      <c r="J62" s="455"/>
      <c r="K62" s="455"/>
      <c r="L62" s="455"/>
      <c r="M62" s="455"/>
      <c r="N62" s="30"/>
      <c r="O62" s="30"/>
      <c r="P62" s="30"/>
    </row>
    <row r="63" spans="1:16" ht="15.75" thickBot="1" x14ac:dyDescent="0.3">
      <c r="A63" s="9"/>
      <c r="B63" s="9"/>
      <c r="C63" s="9"/>
      <c r="D63" s="9"/>
      <c r="E63" s="9"/>
      <c r="F63" s="9"/>
      <c r="G63" s="9"/>
      <c r="H63" s="9"/>
      <c r="I63" s="9"/>
      <c r="J63" s="9"/>
      <c r="K63" s="9"/>
      <c r="L63" s="9"/>
      <c r="M63" s="9"/>
      <c r="N63" s="9"/>
      <c r="O63" s="9"/>
      <c r="P63" s="9"/>
    </row>
    <row r="64" spans="1:16" ht="27" thickBot="1" x14ac:dyDescent="0.3">
      <c r="A64" s="456" t="s">
        <v>66</v>
      </c>
      <c r="B64" s="456"/>
      <c r="C64" s="456"/>
      <c r="D64" s="456"/>
      <c r="E64" s="456"/>
      <c r="F64" s="456"/>
      <c r="G64" s="456"/>
      <c r="H64" s="456"/>
      <c r="I64" s="456"/>
      <c r="J64" s="456"/>
      <c r="K64" s="456"/>
      <c r="L64" s="456"/>
      <c r="M64" s="456"/>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ht="180" x14ac:dyDescent="0.25">
      <c r="A67" s="108" t="s">
        <v>108</v>
      </c>
      <c r="B67" s="68" t="s">
        <v>2</v>
      </c>
      <c r="C67" s="68" t="s">
        <v>68</v>
      </c>
      <c r="D67" s="68" t="s">
        <v>67</v>
      </c>
      <c r="E67" s="68" t="s">
        <v>69</v>
      </c>
      <c r="F67" s="68" t="s">
        <v>70</v>
      </c>
      <c r="G67" s="68" t="s">
        <v>71</v>
      </c>
      <c r="H67" s="68" t="s">
        <v>72</v>
      </c>
      <c r="I67" s="68" t="s">
        <v>73</v>
      </c>
      <c r="J67" s="68" t="s">
        <v>74</v>
      </c>
      <c r="K67" s="68" t="s">
        <v>75</v>
      </c>
      <c r="L67" s="84" t="s">
        <v>76</v>
      </c>
      <c r="M67" s="84" t="s">
        <v>77</v>
      </c>
      <c r="N67" s="452" t="s">
        <v>3</v>
      </c>
      <c r="O67" s="454"/>
      <c r="P67" s="68" t="s">
        <v>18</v>
      </c>
    </row>
    <row r="68" spans="1:16" ht="30" customHeight="1" x14ac:dyDescent="0.25">
      <c r="A68" s="236" t="s">
        <v>1727</v>
      </c>
      <c r="B68" s="309" t="s">
        <v>1728</v>
      </c>
      <c r="C68" s="288" t="s">
        <v>1729</v>
      </c>
      <c r="D68" s="4">
        <v>90</v>
      </c>
      <c r="E68" s="201"/>
      <c r="F68" s="4" t="s">
        <v>95</v>
      </c>
      <c r="G68" s="4"/>
      <c r="H68" s="4"/>
      <c r="I68" s="4" t="s">
        <v>95</v>
      </c>
      <c r="J68" s="193" t="s">
        <v>95</v>
      </c>
      <c r="K68" s="193" t="s">
        <v>95</v>
      </c>
      <c r="L68" s="193" t="s">
        <v>95</v>
      </c>
      <c r="M68" s="193"/>
      <c r="N68" s="457"/>
      <c r="O68" s="458"/>
      <c r="P68" s="193" t="s">
        <v>95</v>
      </c>
    </row>
    <row r="69" spans="1:16" ht="36.75" customHeight="1" x14ac:dyDescent="0.25">
      <c r="A69" s="236" t="s">
        <v>1730</v>
      </c>
      <c r="B69" s="309" t="s">
        <v>1728</v>
      </c>
      <c r="C69" s="86" t="s">
        <v>1731</v>
      </c>
      <c r="D69" s="4">
        <v>90</v>
      </c>
      <c r="E69" s="4"/>
      <c r="F69" s="193" t="s">
        <v>95</v>
      </c>
      <c r="G69" s="4"/>
      <c r="H69" s="193"/>
      <c r="I69" s="193" t="s">
        <v>95</v>
      </c>
      <c r="J69" s="193" t="s">
        <v>95</v>
      </c>
      <c r="K69" s="193" t="s">
        <v>95</v>
      </c>
      <c r="L69" s="193" t="s">
        <v>95</v>
      </c>
      <c r="M69" s="193"/>
      <c r="N69" s="457"/>
      <c r="O69" s="458"/>
      <c r="P69" s="193" t="s">
        <v>95</v>
      </c>
    </row>
    <row r="70" spans="1:16" ht="36" customHeight="1" x14ac:dyDescent="0.25">
      <c r="A70" s="236" t="s">
        <v>1732</v>
      </c>
      <c r="B70" s="309" t="s">
        <v>1728</v>
      </c>
      <c r="C70" s="236" t="s">
        <v>1733</v>
      </c>
      <c r="D70" s="4">
        <v>70</v>
      </c>
      <c r="E70" s="4"/>
      <c r="F70" s="193" t="s">
        <v>95</v>
      </c>
      <c r="G70" s="4"/>
      <c r="H70" s="4"/>
      <c r="I70" s="193" t="s">
        <v>95</v>
      </c>
      <c r="J70" s="193" t="s">
        <v>95</v>
      </c>
      <c r="K70" s="193" t="s">
        <v>95</v>
      </c>
      <c r="L70" s="193" t="s">
        <v>95</v>
      </c>
      <c r="M70" s="193"/>
      <c r="N70" s="457"/>
      <c r="O70" s="458"/>
      <c r="P70" s="193" t="s">
        <v>95</v>
      </c>
    </row>
    <row r="71" spans="1:16" ht="37.5" customHeight="1" x14ac:dyDescent="0.25">
      <c r="A71" s="3" t="s">
        <v>1734</v>
      </c>
      <c r="B71" s="309" t="s">
        <v>1728</v>
      </c>
      <c r="C71" s="86" t="s">
        <v>1735</v>
      </c>
      <c r="D71" s="4">
        <v>159</v>
      </c>
      <c r="E71" s="4"/>
      <c r="F71" s="193" t="s">
        <v>95</v>
      </c>
      <c r="G71" s="4"/>
      <c r="H71" s="85"/>
      <c r="I71" s="193" t="s">
        <v>95</v>
      </c>
      <c r="J71" s="193" t="s">
        <v>95</v>
      </c>
      <c r="K71" s="193" t="s">
        <v>95</v>
      </c>
      <c r="L71" s="193" t="s">
        <v>95</v>
      </c>
      <c r="M71" s="109"/>
      <c r="N71" s="457"/>
      <c r="O71" s="458"/>
      <c r="P71" s="193" t="s">
        <v>95</v>
      </c>
    </row>
    <row r="72" spans="1:16" x14ac:dyDescent="0.25">
      <c r="A72" s="3"/>
      <c r="B72" s="3"/>
      <c r="C72" s="5"/>
      <c r="D72" s="5"/>
      <c r="E72" s="4"/>
      <c r="F72" s="4"/>
      <c r="G72" s="4"/>
      <c r="H72" s="85"/>
      <c r="I72" s="85"/>
      <c r="J72" s="109"/>
      <c r="K72" s="109"/>
      <c r="L72" s="109"/>
      <c r="M72" s="109"/>
      <c r="N72" s="457"/>
      <c r="O72" s="458"/>
      <c r="P72" s="193"/>
    </row>
    <row r="73" spans="1:16" x14ac:dyDescent="0.25">
      <c r="A73" s="3"/>
      <c r="B73" s="3"/>
      <c r="C73" s="5"/>
      <c r="D73" s="5"/>
      <c r="E73" s="4"/>
      <c r="F73" s="4"/>
      <c r="G73" s="4"/>
      <c r="H73" s="85"/>
      <c r="I73" s="85"/>
      <c r="J73" s="109"/>
      <c r="K73" s="109"/>
      <c r="L73" s="109"/>
      <c r="M73" s="109"/>
      <c r="N73" s="457"/>
      <c r="O73" s="458"/>
      <c r="P73" s="109"/>
    </row>
    <row r="74" spans="1:16" x14ac:dyDescent="0.25">
      <c r="A74" s="109"/>
      <c r="B74" s="109"/>
      <c r="C74" s="109"/>
      <c r="D74" s="109"/>
      <c r="E74" s="109"/>
      <c r="F74" s="109"/>
      <c r="G74" s="109"/>
      <c r="H74" s="109"/>
      <c r="I74" s="109"/>
      <c r="J74" s="109"/>
      <c r="K74" s="109"/>
      <c r="L74" s="109"/>
      <c r="M74" s="109"/>
      <c r="N74" s="457"/>
      <c r="O74" s="458"/>
      <c r="P74" s="109"/>
    </row>
    <row r="75" spans="1:16" x14ac:dyDescent="0.25">
      <c r="A75" s="9" t="s">
        <v>1</v>
      </c>
      <c r="B75" s="9"/>
      <c r="C75" s="9"/>
      <c r="D75" s="9"/>
      <c r="E75" s="9"/>
      <c r="F75" s="9"/>
      <c r="G75" s="9"/>
      <c r="H75" s="9"/>
      <c r="I75" s="9"/>
      <c r="J75" s="9"/>
      <c r="K75" s="9"/>
      <c r="L75" s="9"/>
      <c r="M75" s="9"/>
      <c r="N75" s="9"/>
      <c r="O75" s="9"/>
      <c r="P75" s="9"/>
    </row>
    <row r="76" spans="1:16" x14ac:dyDescent="0.25">
      <c r="A76" s="9" t="s">
        <v>37</v>
      </c>
      <c r="B76" s="9"/>
      <c r="C76" s="9"/>
      <c r="D76" s="9"/>
      <c r="E76" s="9"/>
      <c r="F76" s="9"/>
      <c r="G76" s="9"/>
      <c r="H76" s="9"/>
      <c r="I76" s="9"/>
      <c r="J76" s="9"/>
      <c r="K76" s="9"/>
      <c r="L76" s="9"/>
      <c r="M76" s="9"/>
      <c r="N76" s="9"/>
      <c r="O76" s="9"/>
      <c r="P76" s="9"/>
    </row>
    <row r="77" spans="1:16" x14ac:dyDescent="0.25">
      <c r="A77" s="9" t="s">
        <v>60</v>
      </c>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ht="15.75" thickBot="1" x14ac:dyDescent="0.3">
      <c r="A79" s="9"/>
      <c r="B79" s="9"/>
      <c r="C79" s="9"/>
      <c r="D79" s="9"/>
      <c r="E79" s="9"/>
      <c r="F79" s="9"/>
      <c r="G79" s="9"/>
      <c r="H79" s="9"/>
      <c r="I79" s="9"/>
      <c r="J79" s="9"/>
      <c r="K79" s="9"/>
      <c r="L79" s="9"/>
      <c r="M79" s="9"/>
      <c r="N79" s="9"/>
      <c r="O79" s="9"/>
      <c r="P79" s="9"/>
    </row>
    <row r="80" spans="1:16" ht="27" thickBot="1" x14ac:dyDescent="0.3">
      <c r="A80" s="449" t="s">
        <v>38</v>
      </c>
      <c r="B80" s="450"/>
      <c r="C80" s="450"/>
      <c r="D80" s="450"/>
      <c r="E80" s="450"/>
      <c r="F80" s="450"/>
      <c r="G80" s="450"/>
      <c r="H80" s="450"/>
      <c r="I80" s="450"/>
      <c r="J80" s="450"/>
      <c r="K80" s="450"/>
      <c r="L80" s="450"/>
      <c r="M80" s="451"/>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ht="120" x14ac:dyDescent="0.25">
      <c r="A85" s="108" t="s">
        <v>0</v>
      </c>
      <c r="B85" s="108" t="s">
        <v>39</v>
      </c>
      <c r="C85" s="108" t="s">
        <v>40</v>
      </c>
      <c r="D85" s="108" t="s">
        <v>78</v>
      </c>
      <c r="E85" s="108" t="s">
        <v>80</v>
      </c>
      <c r="F85" s="108" t="s">
        <v>81</v>
      </c>
      <c r="G85" s="108" t="s">
        <v>82</v>
      </c>
      <c r="H85" s="108" t="s">
        <v>79</v>
      </c>
      <c r="I85" s="452" t="s">
        <v>83</v>
      </c>
      <c r="J85" s="453"/>
      <c r="K85" s="454"/>
      <c r="L85" s="108" t="s">
        <v>84</v>
      </c>
      <c r="M85" s="108" t="s">
        <v>41</v>
      </c>
      <c r="N85" s="108" t="s">
        <v>42</v>
      </c>
      <c r="O85" s="452" t="s">
        <v>3</v>
      </c>
      <c r="P85" s="454"/>
    </row>
    <row r="86" spans="1:16" ht="117.75" customHeight="1" x14ac:dyDescent="0.25">
      <c r="A86" s="69" t="s">
        <v>160</v>
      </c>
      <c r="B86" s="69" t="s">
        <v>603</v>
      </c>
      <c r="C86" s="69" t="s">
        <v>1736</v>
      </c>
      <c r="D86" s="69">
        <v>22729170</v>
      </c>
      <c r="E86" s="69" t="s">
        <v>1737</v>
      </c>
      <c r="F86" s="69" t="s">
        <v>1389</v>
      </c>
      <c r="G86" s="138" t="s">
        <v>1738</v>
      </c>
      <c r="H86" s="5"/>
      <c r="I86" s="69" t="s">
        <v>1536</v>
      </c>
      <c r="J86" s="164" t="s">
        <v>1739</v>
      </c>
      <c r="K86" s="69" t="s">
        <v>1511</v>
      </c>
      <c r="L86" s="109" t="s">
        <v>95</v>
      </c>
      <c r="M86" s="109" t="s">
        <v>95</v>
      </c>
      <c r="N86" s="109" t="s">
        <v>95</v>
      </c>
      <c r="O86" s="463" t="s">
        <v>1740</v>
      </c>
      <c r="P86" s="463"/>
    </row>
    <row r="87" spans="1:16" ht="117.75" customHeight="1" x14ac:dyDescent="0.25">
      <c r="A87" s="69" t="s">
        <v>160</v>
      </c>
      <c r="B87" s="69" t="s">
        <v>603</v>
      </c>
      <c r="C87" s="69" t="s">
        <v>1741</v>
      </c>
      <c r="D87" s="69">
        <v>22727853</v>
      </c>
      <c r="E87" s="69" t="s">
        <v>290</v>
      </c>
      <c r="F87" s="69" t="s">
        <v>630</v>
      </c>
      <c r="G87" s="310">
        <v>41116</v>
      </c>
      <c r="H87" s="5"/>
      <c r="I87" s="69" t="s">
        <v>1515</v>
      </c>
      <c r="J87" s="164" t="s">
        <v>1742</v>
      </c>
      <c r="K87" s="69" t="s">
        <v>1511</v>
      </c>
      <c r="L87" s="109" t="s">
        <v>95</v>
      </c>
      <c r="M87" s="109" t="s">
        <v>95</v>
      </c>
      <c r="N87" s="109" t="s">
        <v>95</v>
      </c>
      <c r="O87" s="461" t="s">
        <v>1740</v>
      </c>
      <c r="P87" s="462"/>
    </row>
    <row r="88" spans="1:16" ht="46.5" customHeight="1" x14ac:dyDescent="0.25">
      <c r="A88" s="109" t="s">
        <v>220</v>
      </c>
      <c r="B88" s="109" t="s">
        <v>603</v>
      </c>
      <c r="C88" s="69" t="s">
        <v>1743</v>
      </c>
      <c r="D88" s="69">
        <v>1043604636</v>
      </c>
      <c r="E88" s="69" t="s">
        <v>323</v>
      </c>
      <c r="F88" s="69" t="s">
        <v>1389</v>
      </c>
      <c r="G88" s="138">
        <v>40998</v>
      </c>
      <c r="H88" s="5"/>
      <c r="I88" s="69" t="s">
        <v>1744</v>
      </c>
      <c r="J88" s="164" t="s">
        <v>1745</v>
      </c>
      <c r="K88" s="69" t="s">
        <v>323</v>
      </c>
      <c r="L88" s="109" t="s">
        <v>95</v>
      </c>
      <c r="M88" s="109" t="s">
        <v>95</v>
      </c>
      <c r="N88" s="109" t="s">
        <v>95</v>
      </c>
      <c r="O88" s="461"/>
      <c r="P88" s="462"/>
    </row>
    <row r="89" spans="1:16" ht="46.5" customHeight="1" x14ac:dyDescent="0.25">
      <c r="A89" s="249" t="s">
        <v>220</v>
      </c>
      <c r="B89" s="249" t="s">
        <v>603</v>
      </c>
      <c r="C89" s="249" t="s">
        <v>1746</v>
      </c>
      <c r="D89" s="249">
        <v>22726254</v>
      </c>
      <c r="E89" s="289" t="s">
        <v>192</v>
      </c>
      <c r="F89" s="289" t="s">
        <v>313</v>
      </c>
      <c r="G89" s="305"/>
      <c r="H89" s="289"/>
      <c r="I89" s="289" t="s">
        <v>1515</v>
      </c>
      <c r="J89" s="289"/>
      <c r="K89" s="289"/>
      <c r="L89" s="249"/>
      <c r="M89" s="249"/>
      <c r="N89" s="249"/>
      <c r="O89" s="520"/>
      <c r="P89" s="521"/>
    </row>
    <row r="90" spans="1:16" ht="99" customHeight="1" x14ac:dyDescent="0.25">
      <c r="A90" s="109"/>
      <c r="B90" s="109"/>
      <c r="C90" s="69"/>
      <c r="D90" s="109"/>
      <c r="E90" s="69"/>
      <c r="F90" s="69"/>
      <c r="G90" s="137"/>
      <c r="H90" s="69"/>
      <c r="I90" s="69"/>
      <c r="J90" s="69"/>
      <c r="K90" s="69"/>
      <c r="L90" s="109"/>
      <c r="M90" s="109"/>
      <c r="N90" s="109"/>
      <c r="O90" s="457"/>
      <c r="P90" s="458"/>
    </row>
    <row r="91" spans="1:16" x14ac:dyDescent="0.25">
      <c r="A91" s="9"/>
      <c r="B91" s="9"/>
      <c r="C91" s="9"/>
      <c r="D91" s="9"/>
      <c r="E91" s="9"/>
      <c r="F91" s="9"/>
      <c r="G91" s="9"/>
      <c r="H91" s="9"/>
      <c r="I91" s="9"/>
      <c r="J91" s="9"/>
      <c r="K91" s="9"/>
      <c r="L91" s="9"/>
      <c r="M91" s="9"/>
      <c r="N91" s="9"/>
      <c r="O91" s="9"/>
      <c r="P91" s="9"/>
    </row>
    <row r="92" spans="1:16" x14ac:dyDescent="0.25">
      <c r="A92" s="9"/>
      <c r="B92" s="9"/>
      <c r="C92" s="9"/>
      <c r="D92" s="9"/>
      <c r="E92" s="9"/>
      <c r="F92" s="9"/>
      <c r="G92" s="9"/>
      <c r="H92" s="9"/>
      <c r="I92" s="9"/>
      <c r="J92" s="9"/>
      <c r="K92" s="9"/>
      <c r="L92" s="9"/>
      <c r="M92" s="9"/>
      <c r="N92" s="9"/>
      <c r="O92" s="9"/>
      <c r="P92" s="9"/>
    </row>
    <row r="93" spans="1:16" ht="51" customHeight="1" thickBot="1" x14ac:dyDescent="0.3">
      <c r="A93" s="9"/>
      <c r="B93" s="9"/>
      <c r="C93" s="9"/>
      <c r="D93" s="9"/>
      <c r="E93" s="9"/>
      <c r="F93" s="9"/>
      <c r="G93" s="9"/>
      <c r="H93" s="9"/>
      <c r="I93" s="9"/>
      <c r="J93" s="9"/>
      <c r="K93" s="9"/>
      <c r="L93" s="9"/>
      <c r="M93" s="9"/>
      <c r="N93" s="9"/>
      <c r="O93" s="9"/>
      <c r="P93" s="9"/>
    </row>
    <row r="94" spans="1:16" ht="27" thickBot="1" x14ac:dyDescent="0.3">
      <c r="A94" s="449" t="s">
        <v>44</v>
      </c>
      <c r="B94" s="450"/>
      <c r="C94" s="450"/>
      <c r="D94" s="450"/>
      <c r="E94" s="450"/>
      <c r="F94" s="450"/>
      <c r="G94" s="450"/>
      <c r="H94" s="450"/>
      <c r="I94" s="450"/>
      <c r="J94" s="450"/>
      <c r="K94" s="450"/>
      <c r="L94" s="450"/>
      <c r="M94" s="451"/>
      <c r="N94" s="9"/>
      <c r="O94" s="9"/>
      <c r="P94" s="9"/>
    </row>
    <row r="95" spans="1:16" x14ac:dyDescent="0.25">
      <c r="A95" s="9"/>
      <c r="B95" s="9"/>
      <c r="C95" s="9"/>
      <c r="D95" s="9"/>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ht="30" x14ac:dyDescent="0.25">
      <c r="A97" s="68" t="s">
        <v>33</v>
      </c>
      <c r="B97" s="68" t="s">
        <v>45</v>
      </c>
      <c r="C97" s="452" t="s">
        <v>3</v>
      </c>
      <c r="D97" s="454"/>
      <c r="E97" s="9"/>
      <c r="F97" s="9"/>
      <c r="G97" s="9"/>
      <c r="H97" s="9"/>
      <c r="I97" s="9"/>
      <c r="J97" s="9"/>
      <c r="K97" s="9"/>
      <c r="L97" s="9"/>
      <c r="M97" s="9"/>
      <c r="N97" s="9"/>
      <c r="O97" s="9"/>
      <c r="P97" s="9"/>
    </row>
    <row r="98" spans="1:16" ht="30" x14ac:dyDescent="0.25">
      <c r="A98" s="69" t="s">
        <v>85</v>
      </c>
      <c r="B98" s="109" t="s">
        <v>95</v>
      </c>
      <c r="C98" s="463"/>
      <c r="D98" s="463"/>
      <c r="E98" s="9"/>
      <c r="F98" s="9"/>
      <c r="G98" s="9"/>
      <c r="H98" s="9"/>
      <c r="I98" s="9"/>
      <c r="J98" s="9"/>
      <c r="K98" s="9"/>
      <c r="L98" s="9"/>
      <c r="M98" s="9"/>
      <c r="N98" s="9"/>
      <c r="O98" s="9"/>
      <c r="P98" s="9"/>
    </row>
    <row r="99" spans="1:16" x14ac:dyDescent="0.25">
      <c r="A99" s="9"/>
      <c r="B99" s="9"/>
      <c r="C99" s="9"/>
      <c r="D99" s="9"/>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ht="26.25" x14ac:dyDescent="0.25">
      <c r="A101" s="437" t="s">
        <v>62</v>
      </c>
      <c r="B101" s="438"/>
      <c r="C101" s="438"/>
      <c r="D101" s="438"/>
      <c r="E101" s="438"/>
      <c r="F101" s="438"/>
      <c r="G101" s="438"/>
      <c r="H101" s="438"/>
      <c r="I101" s="438"/>
      <c r="J101" s="438"/>
      <c r="K101" s="438"/>
      <c r="L101" s="438"/>
      <c r="M101" s="438"/>
      <c r="N101" s="438"/>
      <c r="O101" s="438"/>
      <c r="P101" s="9"/>
    </row>
    <row r="102" spans="1:16" x14ac:dyDescent="0.25">
      <c r="A102" s="9"/>
      <c r="B102" s="9"/>
      <c r="C102" s="9"/>
      <c r="D102" s="9"/>
      <c r="E102" s="9"/>
      <c r="F102" s="9"/>
      <c r="G102" s="9"/>
      <c r="H102" s="9"/>
      <c r="I102" s="9"/>
      <c r="J102" s="9"/>
      <c r="K102" s="9"/>
      <c r="L102" s="9"/>
      <c r="M102" s="9"/>
      <c r="N102" s="9"/>
      <c r="O102" s="9"/>
      <c r="P102" s="9"/>
    </row>
    <row r="103" spans="1:16" ht="15.75" thickBot="1" x14ac:dyDescent="0.3">
      <c r="A103" s="9"/>
      <c r="B103" s="9"/>
      <c r="C103" s="9"/>
      <c r="D103" s="9"/>
      <c r="E103" s="9"/>
      <c r="F103" s="9"/>
      <c r="G103" s="9"/>
      <c r="H103" s="9"/>
      <c r="I103" s="9"/>
      <c r="J103" s="9"/>
      <c r="K103" s="9"/>
      <c r="L103" s="9"/>
      <c r="M103" s="9"/>
      <c r="N103" s="9"/>
      <c r="O103" s="9"/>
      <c r="P103" s="9"/>
    </row>
    <row r="104" spans="1:16" ht="27" thickBot="1" x14ac:dyDescent="0.3">
      <c r="A104" s="449" t="s">
        <v>52</v>
      </c>
      <c r="B104" s="450"/>
      <c r="C104" s="450"/>
      <c r="D104" s="450"/>
      <c r="E104" s="450"/>
      <c r="F104" s="450"/>
      <c r="G104" s="450"/>
      <c r="H104" s="450"/>
      <c r="I104" s="450"/>
      <c r="J104" s="450"/>
      <c r="K104" s="450"/>
      <c r="L104" s="450"/>
      <c r="M104" s="451"/>
      <c r="N104" s="9"/>
      <c r="O104" s="9"/>
      <c r="P104" s="9"/>
    </row>
    <row r="105" spans="1:16" x14ac:dyDescent="0.25">
      <c r="A105" s="9"/>
      <c r="B105" s="9"/>
      <c r="C105" s="9"/>
      <c r="D105" s="9"/>
      <c r="E105" s="9"/>
      <c r="F105" s="9"/>
      <c r="G105" s="9"/>
      <c r="H105" s="9"/>
      <c r="I105" s="9"/>
      <c r="J105" s="9"/>
      <c r="K105" s="9"/>
      <c r="L105" s="9"/>
      <c r="M105" s="9"/>
      <c r="N105" s="9"/>
      <c r="O105" s="9"/>
      <c r="P105" s="9"/>
    </row>
    <row r="106" spans="1:16" ht="15.75" thickBot="1" x14ac:dyDescent="0.3">
      <c r="A106" s="9"/>
      <c r="B106" s="9"/>
      <c r="C106" s="9"/>
      <c r="D106" s="9"/>
      <c r="E106" s="9"/>
      <c r="F106" s="9"/>
      <c r="G106" s="9"/>
      <c r="H106" s="9"/>
      <c r="I106" s="9"/>
      <c r="J106" s="9">
        <f>2/30</f>
        <v>6.6666666666666666E-2</v>
      </c>
      <c r="K106" s="9"/>
      <c r="L106" s="65"/>
      <c r="M106" s="65"/>
      <c r="N106" s="9"/>
      <c r="O106" s="9"/>
      <c r="P106" s="9"/>
    </row>
    <row r="107" spans="1:16" ht="90" x14ac:dyDescent="0.25">
      <c r="A107" s="106" t="s">
        <v>104</v>
      </c>
      <c r="B107" s="106" t="s">
        <v>105</v>
      </c>
      <c r="C107" s="106" t="s">
        <v>106</v>
      </c>
      <c r="D107" s="106" t="s">
        <v>43</v>
      </c>
      <c r="E107" s="106" t="s">
        <v>22</v>
      </c>
      <c r="F107" s="106" t="s">
        <v>65</v>
      </c>
      <c r="G107" s="106" t="s">
        <v>17</v>
      </c>
      <c r="H107" s="106" t="s">
        <v>10</v>
      </c>
      <c r="I107" s="106" t="s">
        <v>31</v>
      </c>
      <c r="J107" s="106" t="s">
        <v>59</v>
      </c>
      <c r="K107" s="106" t="s">
        <v>20</v>
      </c>
      <c r="L107" s="91" t="s">
        <v>26</v>
      </c>
      <c r="M107" s="106" t="s">
        <v>107</v>
      </c>
      <c r="N107" s="106" t="s">
        <v>36</v>
      </c>
      <c r="O107" s="107" t="s">
        <v>11</v>
      </c>
      <c r="P107" s="107" t="s">
        <v>19</v>
      </c>
    </row>
    <row r="108" spans="1:16" ht="30" x14ac:dyDescent="0.25">
      <c r="A108" s="50" t="s">
        <v>1496</v>
      </c>
      <c r="B108" s="103" t="s">
        <v>1515</v>
      </c>
      <c r="C108" s="102" t="s">
        <v>260</v>
      </c>
      <c r="D108" s="97" t="s">
        <v>1709</v>
      </c>
      <c r="E108" s="98" t="s">
        <v>95</v>
      </c>
      <c r="F108" s="105"/>
      <c r="G108" s="105">
        <v>40809</v>
      </c>
      <c r="H108" s="105">
        <v>40993</v>
      </c>
      <c r="I108" s="99" t="s">
        <v>96</v>
      </c>
      <c r="J108" s="90">
        <v>6.06</v>
      </c>
      <c r="K108" s="155"/>
      <c r="L108" s="124">
        <v>229</v>
      </c>
      <c r="M108" s="90"/>
      <c r="N108" s="27">
        <v>161821904</v>
      </c>
      <c r="O108" s="27"/>
      <c r="P108" s="116"/>
    </row>
    <row r="109" spans="1:16" ht="30" x14ac:dyDescent="0.25">
      <c r="A109" s="50" t="s">
        <v>1496</v>
      </c>
      <c r="B109" s="98"/>
      <c r="C109" s="102" t="s">
        <v>189</v>
      </c>
      <c r="D109" s="97" t="s">
        <v>1747</v>
      </c>
      <c r="E109" s="98" t="s">
        <v>95</v>
      </c>
      <c r="F109" s="98"/>
      <c r="G109" s="105">
        <v>40562</v>
      </c>
      <c r="H109" s="105">
        <v>40908</v>
      </c>
      <c r="I109" s="99" t="s">
        <v>96</v>
      </c>
      <c r="J109" s="90">
        <v>11.36</v>
      </c>
      <c r="K109" s="155"/>
      <c r="L109" s="124">
        <v>1482</v>
      </c>
      <c r="M109" s="90"/>
      <c r="N109" s="27"/>
      <c r="O109" s="27"/>
      <c r="P109" s="116"/>
    </row>
    <row r="110" spans="1:16" ht="30" x14ac:dyDescent="0.25">
      <c r="A110" s="50" t="s">
        <v>1496</v>
      </c>
      <c r="B110" s="98"/>
      <c r="C110" s="102" t="s">
        <v>189</v>
      </c>
      <c r="D110" s="97" t="s">
        <v>1748</v>
      </c>
      <c r="E110" s="98" t="s">
        <v>95</v>
      </c>
      <c r="F110" s="98"/>
      <c r="G110" s="105">
        <v>41302</v>
      </c>
      <c r="H110" s="105">
        <v>41639</v>
      </c>
      <c r="I110" s="99" t="s">
        <v>96</v>
      </c>
      <c r="J110" s="90">
        <v>11.06</v>
      </c>
      <c r="K110" s="99"/>
      <c r="L110" s="124"/>
      <c r="M110" s="90"/>
      <c r="N110" s="27"/>
      <c r="O110" s="27"/>
      <c r="P110" s="116"/>
    </row>
    <row r="111" spans="1:16" x14ac:dyDescent="0.25">
      <c r="A111" s="50"/>
      <c r="B111" s="98"/>
      <c r="C111" s="102"/>
      <c r="D111" s="97"/>
      <c r="E111" s="98"/>
      <c r="F111" s="98"/>
      <c r="G111" s="105"/>
      <c r="H111" s="105"/>
      <c r="I111" s="99"/>
      <c r="J111" s="90"/>
      <c r="K111" s="99"/>
      <c r="L111" s="124"/>
      <c r="M111" s="90"/>
      <c r="N111" s="27"/>
      <c r="O111" s="27"/>
      <c r="P111" s="116"/>
    </row>
    <row r="112" spans="1:16" x14ac:dyDescent="0.25">
      <c r="A112" s="102"/>
      <c r="B112" s="103"/>
      <c r="C112" s="102"/>
      <c r="D112" s="97"/>
      <c r="E112" s="98"/>
      <c r="F112" s="98"/>
      <c r="G112" s="98"/>
      <c r="H112" s="99"/>
      <c r="I112" s="99"/>
      <c r="J112" s="90"/>
      <c r="K112" s="99"/>
      <c r="L112" s="90"/>
      <c r="M112" s="90"/>
      <c r="N112" s="27"/>
      <c r="O112" s="27"/>
      <c r="P112" s="116"/>
    </row>
    <row r="113" spans="1:16" x14ac:dyDescent="0.25">
      <c r="A113" s="102"/>
      <c r="B113" s="103"/>
      <c r="C113" s="102"/>
      <c r="D113" s="97"/>
      <c r="E113" s="98"/>
      <c r="F113" s="98"/>
      <c r="G113" s="98"/>
      <c r="H113" s="99"/>
      <c r="I113" s="99"/>
      <c r="J113" s="90"/>
      <c r="K113" s="99"/>
      <c r="L113" s="90"/>
      <c r="M113" s="90"/>
      <c r="N113" s="27"/>
      <c r="O113" s="27"/>
      <c r="P113" s="116"/>
    </row>
    <row r="114" spans="1:16" x14ac:dyDescent="0.25">
      <c r="A114" s="102"/>
      <c r="B114" s="103"/>
      <c r="C114" s="102"/>
      <c r="D114" s="97"/>
      <c r="E114" s="98"/>
      <c r="F114" s="98"/>
      <c r="G114" s="98"/>
      <c r="H114" s="99"/>
      <c r="I114" s="99"/>
      <c r="J114" s="90"/>
      <c r="K114" s="99"/>
      <c r="L114" s="90"/>
      <c r="M114" s="90"/>
      <c r="N114" s="27"/>
      <c r="O114" s="27"/>
      <c r="P114" s="116"/>
    </row>
    <row r="115" spans="1:16" x14ac:dyDescent="0.25">
      <c r="A115" s="102"/>
      <c r="B115" s="103"/>
      <c r="C115" s="102"/>
      <c r="D115" s="97"/>
      <c r="E115" s="98"/>
      <c r="F115" s="98"/>
      <c r="G115" s="98"/>
      <c r="H115" s="99"/>
      <c r="I115" s="99"/>
      <c r="J115" s="90"/>
      <c r="K115" s="99"/>
      <c r="L115" s="90"/>
      <c r="M115" s="90"/>
      <c r="N115" s="27"/>
      <c r="O115" s="27"/>
      <c r="P115" s="116"/>
    </row>
    <row r="116" spans="1:16" x14ac:dyDescent="0.25">
      <c r="A116" s="50" t="s">
        <v>16</v>
      </c>
      <c r="B116" s="103"/>
      <c r="C116" s="102"/>
      <c r="D116" s="97"/>
      <c r="E116" s="98"/>
      <c r="F116" s="98"/>
      <c r="G116" s="98"/>
      <c r="H116" s="99"/>
      <c r="I116" s="99"/>
      <c r="J116" s="114">
        <f t="shared" ref="J116:M116" si="1">SUM(J108:J115)</f>
        <v>28.479999999999997</v>
      </c>
      <c r="K116" s="104">
        <f t="shared" si="1"/>
        <v>0</v>
      </c>
      <c r="L116" s="114">
        <f t="shared" si="1"/>
        <v>1711</v>
      </c>
      <c r="M116" s="104">
        <f t="shared" si="1"/>
        <v>0</v>
      </c>
      <c r="N116" s="27"/>
      <c r="O116" s="27"/>
      <c r="P116" s="117"/>
    </row>
    <row r="117" spans="1:16" x14ac:dyDescent="0.25">
      <c r="A117" s="30"/>
      <c r="B117" s="30"/>
      <c r="C117" s="30"/>
      <c r="D117" s="31"/>
      <c r="E117" s="30"/>
      <c r="F117" s="30"/>
      <c r="G117" s="30"/>
      <c r="H117" s="30"/>
      <c r="I117" s="30"/>
      <c r="J117" s="30"/>
      <c r="K117" s="30"/>
      <c r="L117" s="30"/>
      <c r="M117" s="30"/>
      <c r="N117" s="30"/>
      <c r="O117" s="30"/>
      <c r="P117" s="9"/>
    </row>
    <row r="118" spans="1:16" ht="18.75" x14ac:dyDescent="0.25">
      <c r="A118" s="59" t="s">
        <v>32</v>
      </c>
      <c r="B118" s="73">
        <f>+J116</f>
        <v>28.479999999999997</v>
      </c>
      <c r="C118" s="9"/>
      <c r="D118" s="9"/>
      <c r="E118" s="9"/>
      <c r="F118" s="9"/>
      <c r="G118" s="32"/>
      <c r="H118" s="32"/>
      <c r="I118" s="32"/>
      <c r="J118" s="32"/>
      <c r="K118" s="32"/>
      <c r="L118" s="32"/>
      <c r="M118" s="30"/>
      <c r="N118" s="30"/>
      <c r="O118" s="30"/>
      <c r="P118" s="9"/>
    </row>
    <row r="119" spans="1:16" x14ac:dyDescent="0.25">
      <c r="A119" s="9"/>
      <c r="B119" s="9"/>
      <c r="C119" s="9"/>
      <c r="D119" s="9"/>
      <c r="E119" s="9"/>
      <c r="F119" s="9"/>
      <c r="G119" s="9"/>
      <c r="H119" s="9"/>
      <c r="I119" s="9"/>
      <c r="J119" s="9"/>
      <c r="K119" s="9"/>
      <c r="L119" s="9"/>
      <c r="M119" s="9"/>
      <c r="N119" s="9"/>
      <c r="O119" s="9"/>
      <c r="P119" s="9"/>
    </row>
    <row r="120" spans="1:16" ht="15.75" thickBot="1" x14ac:dyDescent="0.3">
      <c r="A120" s="9"/>
      <c r="B120" s="9"/>
      <c r="C120" s="9"/>
      <c r="D120" s="9"/>
      <c r="E120" s="9"/>
      <c r="F120" s="9"/>
      <c r="G120" s="9"/>
      <c r="H120" s="9"/>
      <c r="I120" s="9"/>
      <c r="J120" s="9"/>
      <c r="K120" s="9"/>
      <c r="L120" s="9"/>
      <c r="M120" s="9"/>
      <c r="N120" s="9"/>
      <c r="O120" s="9"/>
      <c r="P120" s="9"/>
    </row>
    <row r="121" spans="1:16" ht="30.75" thickBot="1" x14ac:dyDescent="0.3">
      <c r="A121" s="76" t="s">
        <v>47</v>
      </c>
      <c r="B121" s="77" t="s">
        <v>48</v>
      </c>
      <c r="C121" s="76" t="s">
        <v>49</v>
      </c>
      <c r="D121" s="77" t="s">
        <v>53</v>
      </c>
      <c r="E121" s="9"/>
      <c r="F121" s="9"/>
      <c r="G121" s="9"/>
      <c r="H121" s="307"/>
      <c r="I121" s="9"/>
      <c r="J121" s="9"/>
      <c r="K121" s="9"/>
      <c r="L121" s="9"/>
      <c r="M121" s="9"/>
      <c r="N121" s="9"/>
      <c r="O121" s="9"/>
      <c r="P121" s="9"/>
    </row>
    <row r="122" spans="1:16" x14ac:dyDescent="0.25">
      <c r="A122" s="67" t="s">
        <v>86</v>
      </c>
      <c r="B122" s="70">
        <v>20</v>
      </c>
      <c r="C122" s="70"/>
      <c r="D122" s="467">
        <f>+C122+C123+C124</f>
        <v>40</v>
      </c>
      <c r="E122" s="9"/>
      <c r="F122" s="9"/>
      <c r="G122" s="9"/>
      <c r="H122" s="9"/>
      <c r="I122" s="9"/>
      <c r="J122" s="9"/>
      <c r="K122" s="9"/>
      <c r="L122" s="9"/>
      <c r="M122" s="9"/>
      <c r="N122" s="9"/>
      <c r="O122" s="9"/>
      <c r="P122" s="9"/>
    </row>
    <row r="123" spans="1:16" x14ac:dyDescent="0.25">
      <c r="A123" s="67" t="s">
        <v>87</v>
      </c>
      <c r="B123" s="200">
        <v>30</v>
      </c>
      <c r="C123" s="193"/>
      <c r="D123" s="468"/>
      <c r="E123" s="9"/>
      <c r="F123" s="9"/>
      <c r="G123" s="9"/>
      <c r="H123" s="9"/>
      <c r="I123" s="9"/>
      <c r="J123" s="9"/>
      <c r="K123" s="9"/>
      <c r="L123" s="9"/>
      <c r="M123" s="9"/>
      <c r="N123" s="9"/>
      <c r="O123" s="9"/>
      <c r="P123" s="9"/>
    </row>
    <row r="124" spans="1:16" ht="15.75" thickBot="1" x14ac:dyDescent="0.3">
      <c r="A124" s="67" t="s">
        <v>88</v>
      </c>
      <c r="B124" s="72">
        <v>40</v>
      </c>
      <c r="C124" s="72">
        <v>40</v>
      </c>
      <c r="D124" s="469"/>
      <c r="E124" s="9"/>
      <c r="F124" s="9"/>
      <c r="G124" s="9"/>
      <c r="H124" s="9"/>
      <c r="I124" s="9"/>
      <c r="J124" s="9"/>
      <c r="K124" s="9"/>
      <c r="L124" s="9"/>
      <c r="M124" s="9"/>
      <c r="N124" s="9"/>
      <c r="O124" s="9"/>
      <c r="P124" s="9"/>
    </row>
    <row r="125" spans="1:16" x14ac:dyDescent="0.25">
      <c r="A125" s="9"/>
      <c r="B125" s="9"/>
      <c r="C125" s="9"/>
      <c r="D125" s="9"/>
      <c r="E125" s="9"/>
      <c r="F125" s="9"/>
      <c r="G125" s="9"/>
      <c r="H125" s="9"/>
      <c r="I125" s="9"/>
      <c r="J125" s="9"/>
      <c r="K125" s="9"/>
      <c r="L125" s="9"/>
      <c r="M125" s="9"/>
      <c r="N125" s="9"/>
      <c r="O125" s="9"/>
      <c r="P125" s="9"/>
    </row>
    <row r="126" spans="1:16" ht="15.75" thickBot="1" x14ac:dyDescent="0.3">
      <c r="A126" s="9"/>
      <c r="B126" s="9"/>
      <c r="C126" s="9"/>
      <c r="D126" s="9"/>
      <c r="E126" s="9"/>
      <c r="F126" s="9"/>
      <c r="G126" s="9"/>
      <c r="H126" s="9"/>
      <c r="I126" s="9"/>
      <c r="J126" s="9"/>
      <c r="K126" s="9"/>
      <c r="L126" s="9"/>
      <c r="M126" s="9"/>
      <c r="N126" s="9"/>
      <c r="O126" s="9"/>
      <c r="P126" s="9"/>
    </row>
    <row r="127" spans="1:16" ht="27" thickBot="1" x14ac:dyDescent="0.3">
      <c r="A127" s="449" t="s">
        <v>50</v>
      </c>
      <c r="B127" s="450"/>
      <c r="C127" s="450"/>
      <c r="D127" s="450"/>
      <c r="E127" s="450"/>
      <c r="F127" s="450"/>
      <c r="G127" s="450"/>
      <c r="H127" s="450"/>
      <c r="I127" s="450"/>
      <c r="J127" s="450"/>
      <c r="K127" s="450"/>
      <c r="L127" s="450"/>
      <c r="M127" s="451"/>
      <c r="N127" s="9"/>
      <c r="O127" s="9"/>
      <c r="P127" s="9"/>
    </row>
    <row r="128" spans="1:16" x14ac:dyDescent="0.25">
      <c r="A128" s="9"/>
      <c r="B128" s="9"/>
      <c r="C128" s="9"/>
      <c r="D128" s="9"/>
      <c r="E128" s="9"/>
      <c r="F128" s="9"/>
      <c r="G128" s="9"/>
      <c r="H128" s="9"/>
      <c r="I128" s="9"/>
      <c r="J128" s="9"/>
      <c r="K128" s="9"/>
      <c r="L128" s="9"/>
      <c r="M128" s="9"/>
      <c r="N128" s="9"/>
      <c r="O128" s="9"/>
      <c r="P128" s="9"/>
    </row>
    <row r="129" spans="1:16" ht="120" x14ac:dyDescent="0.25">
      <c r="A129" s="108" t="s">
        <v>0</v>
      </c>
      <c r="B129" s="108" t="s">
        <v>39</v>
      </c>
      <c r="C129" s="108" t="s">
        <v>40</v>
      </c>
      <c r="D129" s="108" t="s">
        <v>78</v>
      </c>
      <c r="E129" s="108" t="s">
        <v>80</v>
      </c>
      <c r="F129" s="108" t="s">
        <v>81</v>
      </c>
      <c r="G129" s="108" t="s">
        <v>82</v>
      </c>
      <c r="H129" s="108" t="s">
        <v>79</v>
      </c>
      <c r="I129" s="452" t="s">
        <v>83</v>
      </c>
      <c r="J129" s="453"/>
      <c r="K129" s="454"/>
      <c r="L129" s="108" t="s">
        <v>84</v>
      </c>
      <c r="M129" s="108" t="s">
        <v>41</v>
      </c>
      <c r="N129" s="108" t="s">
        <v>42</v>
      </c>
      <c r="O129" s="452" t="s">
        <v>3</v>
      </c>
      <c r="P129" s="454"/>
    </row>
    <row r="130" spans="1:16" s="306" customFormat="1" ht="45" x14ac:dyDescent="0.25">
      <c r="A130" s="86" t="s">
        <v>510</v>
      </c>
      <c r="B130" s="201" t="s">
        <v>1485</v>
      </c>
      <c r="C130" s="308" t="s">
        <v>1749</v>
      </c>
      <c r="D130" s="58">
        <v>1026253584</v>
      </c>
      <c r="E130" s="164" t="s">
        <v>1750</v>
      </c>
      <c r="F130" s="164" t="s">
        <v>1751</v>
      </c>
      <c r="G130" s="294">
        <v>40156</v>
      </c>
      <c r="H130" s="58"/>
      <c r="I130" s="164" t="s">
        <v>1752</v>
      </c>
      <c r="J130" s="294" t="s">
        <v>1753</v>
      </c>
      <c r="K130" s="164" t="s">
        <v>1754</v>
      </c>
      <c r="L130" s="58" t="s">
        <v>95</v>
      </c>
      <c r="M130" s="58" t="s">
        <v>95</v>
      </c>
      <c r="N130" s="58" t="s">
        <v>95</v>
      </c>
      <c r="O130" s="518"/>
      <c r="P130" s="519"/>
    </row>
    <row r="131" spans="1:16" ht="120" x14ac:dyDescent="0.25">
      <c r="A131" s="190" t="s">
        <v>92</v>
      </c>
      <c r="B131" s="197" t="s">
        <v>1485</v>
      </c>
      <c r="C131" s="69" t="s">
        <v>1755</v>
      </c>
      <c r="D131" s="109">
        <v>22540501</v>
      </c>
      <c r="E131" s="69" t="s">
        <v>1756</v>
      </c>
      <c r="F131" s="69" t="s">
        <v>116</v>
      </c>
      <c r="G131" s="294">
        <v>38835</v>
      </c>
      <c r="H131" s="58"/>
      <c r="I131" s="69" t="s">
        <v>1526</v>
      </c>
      <c r="J131" s="294" t="s">
        <v>1757</v>
      </c>
      <c r="K131" s="69" t="s">
        <v>559</v>
      </c>
      <c r="L131" s="109" t="s">
        <v>95</v>
      </c>
      <c r="M131" s="109" t="s">
        <v>95</v>
      </c>
      <c r="N131" s="109" t="s">
        <v>95</v>
      </c>
      <c r="O131" s="461"/>
      <c r="P131" s="462"/>
    </row>
    <row r="132" spans="1:16" ht="72" customHeight="1" x14ac:dyDescent="0.25">
      <c r="A132" s="190" t="s">
        <v>93</v>
      </c>
      <c r="B132" s="197" t="s">
        <v>1485</v>
      </c>
      <c r="C132" s="69" t="s">
        <v>1758</v>
      </c>
      <c r="D132" s="109">
        <v>32724663</v>
      </c>
      <c r="E132" s="69" t="s">
        <v>128</v>
      </c>
      <c r="F132" s="69" t="s">
        <v>1001</v>
      </c>
      <c r="G132" s="294">
        <v>38989</v>
      </c>
      <c r="H132" s="86"/>
      <c r="I132" s="69" t="s">
        <v>1519</v>
      </c>
      <c r="J132" s="294" t="s">
        <v>1759</v>
      </c>
      <c r="K132" s="69" t="s">
        <v>1014</v>
      </c>
      <c r="L132" s="109" t="s">
        <v>95</v>
      </c>
      <c r="M132" s="109" t="s">
        <v>95</v>
      </c>
      <c r="N132" s="109" t="s">
        <v>95</v>
      </c>
      <c r="O132" s="463"/>
      <c r="P132" s="463"/>
    </row>
    <row r="133" spans="1:16" x14ac:dyDescent="0.25">
      <c r="A133" s="9"/>
      <c r="B133" s="9"/>
      <c r="C133" s="9"/>
      <c r="D133" s="9"/>
      <c r="E133" s="9"/>
      <c r="F133" s="9"/>
      <c r="G133" s="9"/>
      <c r="H133" s="9"/>
      <c r="I133" s="9"/>
      <c r="J133" s="9"/>
      <c r="K133" s="9"/>
      <c r="L133" s="9"/>
      <c r="M133" s="9"/>
      <c r="N133" s="9"/>
      <c r="O133" s="9"/>
      <c r="P133" s="9"/>
    </row>
    <row r="134" spans="1:16" x14ac:dyDescent="0.25">
      <c r="A134" s="9"/>
      <c r="B134" s="9"/>
      <c r="C134" s="9"/>
      <c r="D134" s="9"/>
      <c r="E134" s="9"/>
      <c r="F134" s="9"/>
      <c r="G134" s="9"/>
      <c r="H134" s="9"/>
      <c r="I134" s="9"/>
      <c r="J134" s="9"/>
      <c r="K134" s="9"/>
      <c r="L134" s="9"/>
      <c r="M134" s="9"/>
      <c r="N134" s="9"/>
      <c r="O134" s="9"/>
      <c r="P134" s="9"/>
    </row>
    <row r="135" spans="1:16" ht="15.75" thickBot="1" x14ac:dyDescent="0.3">
      <c r="A135" s="9"/>
      <c r="B135" s="9"/>
      <c r="C135" s="9"/>
      <c r="D135" s="9"/>
      <c r="E135" s="9"/>
      <c r="F135" s="9"/>
      <c r="G135" s="9"/>
      <c r="H135" s="9"/>
      <c r="I135" s="9"/>
      <c r="J135" s="9"/>
      <c r="K135" s="9"/>
      <c r="L135" s="9"/>
      <c r="M135" s="9"/>
      <c r="N135" s="9"/>
      <c r="O135" s="9"/>
      <c r="P135" s="9"/>
    </row>
    <row r="136" spans="1:16" ht="30" x14ac:dyDescent="0.25">
      <c r="A136" s="112" t="s">
        <v>33</v>
      </c>
      <c r="B136" s="112" t="s">
        <v>47</v>
      </c>
      <c r="C136" s="108" t="s">
        <v>48</v>
      </c>
      <c r="D136" s="112" t="s">
        <v>49</v>
      </c>
      <c r="E136" s="77" t="s">
        <v>54</v>
      </c>
      <c r="F136" s="82"/>
      <c r="G136" s="9"/>
      <c r="H136" s="9"/>
      <c r="I136" s="9"/>
      <c r="J136" s="9"/>
      <c r="K136" s="9"/>
      <c r="L136" s="9"/>
      <c r="M136" s="9"/>
      <c r="N136" s="9"/>
      <c r="O136" s="9"/>
      <c r="P136" s="9"/>
    </row>
    <row r="137" spans="1:16" ht="159" customHeight="1" x14ac:dyDescent="0.25">
      <c r="A137" s="470" t="s">
        <v>51</v>
      </c>
      <c r="B137" s="6" t="s">
        <v>89</v>
      </c>
      <c r="C137" s="193">
        <v>25</v>
      </c>
      <c r="D137" s="193">
        <v>25</v>
      </c>
      <c r="E137" s="471">
        <f>+D137+D138+D139</f>
        <v>60</v>
      </c>
      <c r="F137" s="83"/>
      <c r="G137" s="9"/>
      <c r="H137" s="9"/>
      <c r="I137" s="9"/>
      <c r="J137" s="9"/>
      <c r="K137" s="9"/>
      <c r="L137" s="9"/>
      <c r="M137" s="9"/>
      <c r="N137" s="9"/>
      <c r="O137" s="9"/>
      <c r="P137" s="9"/>
    </row>
    <row r="138" spans="1:16" ht="131.25" customHeight="1" x14ac:dyDescent="0.25">
      <c r="A138" s="470"/>
      <c r="B138" s="6" t="s">
        <v>90</v>
      </c>
      <c r="C138" s="197">
        <v>25</v>
      </c>
      <c r="D138" s="193">
        <v>25</v>
      </c>
      <c r="E138" s="472"/>
      <c r="F138" s="83"/>
      <c r="G138" s="9"/>
      <c r="H138" s="9"/>
      <c r="I138" s="9"/>
      <c r="J138" s="9"/>
      <c r="K138" s="9"/>
      <c r="L138" s="9"/>
      <c r="M138" s="9"/>
      <c r="N138" s="9"/>
      <c r="O138" s="9"/>
      <c r="P138" s="9"/>
    </row>
    <row r="139" spans="1:16" ht="127.5" customHeight="1" x14ac:dyDescent="0.25">
      <c r="A139" s="470"/>
      <c r="B139" s="6" t="s">
        <v>91</v>
      </c>
      <c r="C139" s="193">
        <v>10</v>
      </c>
      <c r="D139" s="193">
        <v>10</v>
      </c>
      <c r="E139" s="473"/>
      <c r="F139" s="83"/>
      <c r="G139" s="9"/>
      <c r="H139" s="9"/>
      <c r="I139" s="9"/>
      <c r="J139" s="9"/>
      <c r="K139" s="9"/>
      <c r="L139" s="9"/>
      <c r="M139" s="9"/>
      <c r="N139" s="9"/>
      <c r="O139" s="9"/>
      <c r="P139" s="9"/>
    </row>
    <row r="140" spans="1:16" x14ac:dyDescent="0.25">
      <c r="A140" s="9"/>
      <c r="C140" s="9"/>
      <c r="D140" s="9"/>
      <c r="E140" s="9"/>
      <c r="F140" s="9"/>
      <c r="G140" s="9"/>
      <c r="H140" s="9"/>
      <c r="I140" s="9"/>
      <c r="J140" s="9"/>
      <c r="K140" s="9"/>
      <c r="L140" s="9"/>
      <c r="M140" s="9"/>
      <c r="N140" s="9"/>
      <c r="O140" s="9"/>
      <c r="P140" s="9"/>
    </row>
    <row r="141" spans="1:16" x14ac:dyDescent="0.25">
      <c r="A141" s="9"/>
      <c r="B141" s="9"/>
      <c r="C141" s="9"/>
      <c r="D141" s="9"/>
      <c r="E141" s="9"/>
      <c r="F141" s="9"/>
      <c r="G141" s="9"/>
      <c r="H141" s="9"/>
      <c r="I141" s="9"/>
      <c r="J141" s="9"/>
      <c r="K141" s="9"/>
      <c r="L141" s="9"/>
      <c r="M141" s="9"/>
      <c r="N141" s="9"/>
      <c r="O141" s="9"/>
      <c r="P141" s="9"/>
    </row>
    <row r="142" spans="1:16" x14ac:dyDescent="0.25">
      <c r="A142" s="9"/>
      <c r="B142" s="9"/>
      <c r="C142" s="9"/>
      <c r="D142" s="9"/>
      <c r="E142" s="9"/>
      <c r="F142" s="9"/>
      <c r="G142" s="9"/>
      <c r="H142" s="9"/>
      <c r="I142" s="9"/>
      <c r="J142" s="9"/>
      <c r="K142" s="9"/>
      <c r="L142" s="9"/>
      <c r="M142" s="9"/>
      <c r="N142" s="9"/>
      <c r="O142" s="9"/>
      <c r="P142" s="9"/>
    </row>
    <row r="143" spans="1:16" x14ac:dyDescent="0.25">
      <c r="A143" s="110" t="s">
        <v>55</v>
      </c>
      <c r="B143" s="9"/>
      <c r="C143" s="9"/>
      <c r="D143" s="9"/>
      <c r="E143" s="9"/>
      <c r="F143" s="9"/>
      <c r="G143" s="9"/>
      <c r="H143" s="9"/>
      <c r="I143" s="9"/>
      <c r="J143" s="9"/>
      <c r="K143" s="9"/>
      <c r="L143" s="9"/>
      <c r="M143" s="9"/>
      <c r="N143" s="9"/>
      <c r="O143" s="9"/>
      <c r="P143" s="9"/>
    </row>
    <row r="144" spans="1:16" x14ac:dyDescent="0.25">
      <c r="A144" s="9"/>
      <c r="B144" s="9"/>
      <c r="C144" s="9"/>
      <c r="D144" s="9"/>
      <c r="E144" s="9"/>
      <c r="F144" s="9"/>
      <c r="G144" s="9"/>
      <c r="H144" s="9"/>
      <c r="I144" s="9"/>
      <c r="J144" s="9"/>
      <c r="K144" s="9"/>
      <c r="L144" s="9"/>
      <c r="M144" s="9"/>
      <c r="N144" s="9"/>
      <c r="O144" s="9"/>
      <c r="P144" s="9"/>
    </row>
    <row r="145" spans="1:16" x14ac:dyDescent="0.25">
      <c r="A145" s="9"/>
      <c r="B145" s="9"/>
      <c r="C145" s="9"/>
      <c r="D145" s="9"/>
      <c r="E145" s="9"/>
      <c r="F145" s="9"/>
      <c r="G145" s="9"/>
      <c r="H145" s="9"/>
      <c r="I145" s="9"/>
      <c r="J145" s="9"/>
      <c r="K145" s="9"/>
      <c r="L145" s="9"/>
      <c r="M145" s="9"/>
      <c r="N145" s="9"/>
      <c r="O145" s="9"/>
      <c r="P145" s="9"/>
    </row>
    <row r="146" spans="1:16" x14ac:dyDescent="0.25">
      <c r="A146" s="113" t="s">
        <v>33</v>
      </c>
      <c r="B146" s="113" t="s">
        <v>56</v>
      </c>
      <c r="C146" s="112" t="s">
        <v>49</v>
      </c>
      <c r="D146" s="112" t="s">
        <v>16</v>
      </c>
      <c r="E146" s="9"/>
      <c r="F146" s="9"/>
      <c r="G146" s="9"/>
      <c r="H146" s="9"/>
      <c r="I146" s="9"/>
      <c r="J146" s="9"/>
      <c r="K146" s="9"/>
      <c r="L146" s="9"/>
      <c r="M146" s="9"/>
      <c r="N146" s="9"/>
      <c r="O146" s="9"/>
      <c r="P146" s="9"/>
    </row>
    <row r="147" spans="1:16" ht="151.5" customHeight="1" x14ac:dyDescent="0.25">
      <c r="A147" s="93" t="s">
        <v>57</v>
      </c>
      <c r="B147" s="94">
        <v>40</v>
      </c>
      <c r="C147" s="193">
        <v>40</v>
      </c>
      <c r="D147" s="446">
        <f>+C147+C148</f>
        <v>100</v>
      </c>
      <c r="E147" s="9"/>
      <c r="F147" s="9"/>
      <c r="G147" s="9"/>
      <c r="H147" s="9"/>
      <c r="I147" s="9"/>
      <c r="J147" s="9"/>
      <c r="K147" s="9"/>
      <c r="L147" s="9"/>
      <c r="M147" s="9"/>
      <c r="N147" s="9"/>
      <c r="O147" s="9"/>
      <c r="P147" s="9"/>
    </row>
    <row r="148" spans="1:16" ht="111.75" customHeight="1" x14ac:dyDescent="0.25">
      <c r="A148" s="93" t="s">
        <v>58</v>
      </c>
      <c r="B148" s="94">
        <v>60</v>
      </c>
      <c r="C148" s="193">
        <v>60</v>
      </c>
      <c r="D148" s="447"/>
      <c r="E148" s="9"/>
      <c r="F148" s="9"/>
      <c r="G148" s="9"/>
      <c r="H148" s="9"/>
      <c r="I148" s="9"/>
      <c r="J148" s="9"/>
      <c r="K148" s="9"/>
      <c r="L148" s="9"/>
      <c r="M148" s="9"/>
      <c r="N148" s="9"/>
      <c r="O148" s="9"/>
      <c r="P148" s="9"/>
    </row>
    <row r="149" spans="1:16" x14ac:dyDescent="0.25">
      <c r="A149" s="9"/>
      <c r="B149" s="9"/>
      <c r="C149" s="9"/>
      <c r="D149" s="9"/>
      <c r="E149" s="9"/>
      <c r="F149" s="9"/>
      <c r="G149" s="9"/>
      <c r="H149" s="9"/>
      <c r="I149" s="9"/>
      <c r="J149" s="9"/>
      <c r="K149" s="9"/>
      <c r="L149" s="9"/>
      <c r="M149" s="9"/>
      <c r="N149" s="9"/>
      <c r="O149" s="9"/>
      <c r="P149" s="9"/>
    </row>
    <row r="150" spans="1:16" x14ac:dyDescent="0.25">
      <c r="A150" s="9"/>
      <c r="B150" s="9"/>
      <c r="C150" s="9"/>
      <c r="D150" s="9"/>
      <c r="E150" s="9"/>
      <c r="F150" s="9"/>
      <c r="G150" s="9"/>
      <c r="H150" s="9"/>
      <c r="I150" s="9"/>
      <c r="J150" s="9"/>
      <c r="K150" s="9"/>
      <c r="L150" s="9"/>
      <c r="M150" s="9"/>
      <c r="N150" s="9"/>
      <c r="O150" s="9"/>
      <c r="P150" s="9"/>
    </row>
    <row r="151" spans="1:16" x14ac:dyDescent="0.25">
      <c r="A151" s="9"/>
      <c r="B151" s="9"/>
      <c r="C151" s="9"/>
      <c r="D151" s="9"/>
      <c r="E151" s="9"/>
      <c r="F151" s="9"/>
      <c r="G151" s="9"/>
      <c r="H151" s="9"/>
      <c r="I151" s="9"/>
      <c r="J151" s="9"/>
      <c r="K151" s="9"/>
      <c r="L151" s="9"/>
      <c r="M151" s="9"/>
      <c r="N151" s="9"/>
      <c r="O151" s="9"/>
      <c r="P151" s="9"/>
    </row>
    <row r="152" spans="1:16" x14ac:dyDescent="0.25">
      <c r="A152" s="9"/>
      <c r="B152" s="9"/>
      <c r="C152" s="9"/>
      <c r="D152" s="9"/>
      <c r="E152" s="9"/>
      <c r="F152" s="9"/>
      <c r="G152" s="9"/>
      <c r="H152" s="9"/>
      <c r="I152" s="9"/>
      <c r="J152" s="9"/>
      <c r="K152" s="9"/>
      <c r="L152" s="9"/>
      <c r="M152" s="9"/>
      <c r="N152" s="9"/>
      <c r="O152" s="9"/>
      <c r="P152" s="9"/>
    </row>
    <row r="153" spans="1:16" x14ac:dyDescent="0.25">
      <c r="A153" s="9"/>
      <c r="B153" s="9"/>
      <c r="C153" s="9"/>
      <c r="D153" s="9"/>
      <c r="E153" s="9"/>
      <c r="F153" s="9"/>
      <c r="G153" s="9"/>
      <c r="H153" s="9"/>
      <c r="I153" s="9"/>
      <c r="J153" s="9"/>
      <c r="K153" s="9"/>
      <c r="L153" s="9"/>
      <c r="M153" s="9"/>
      <c r="N153" s="9"/>
      <c r="O153" s="9"/>
      <c r="P153" s="9"/>
    </row>
    <row r="154" spans="1:16" x14ac:dyDescent="0.25">
      <c r="A154" s="9"/>
      <c r="B154" s="9"/>
      <c r="C154" s="9"/>
      <c r="D154" s="9"/>
      <c r="E154" s="9"/>
      <c r="F154" s="9"/>
      <c r="G154" s="9"/>
      <c r="H154" s="9"/>
      <c r="I154" s="9"/>
      <c r="J154" s="9"/>
      <c r="K154" s="9"/>
      <c r="L154" s="9"/>
      <c r="M154" s="9"/>
      <c r="N154" s="9"/>
      <c r="O154" s="9"/>
      <c r="P154" s="9"/>
    </row>
    <row r="155" spans="1:16" x14ac:dyDescent="0.25">
      <c r="A155" s="9"/>
      <c r="B155" s="9"/>
      <c r="C155" s="9"/>
      <c r="D155" s="9"/>
      <c r="E155" s="9"/>
      <c r="F155" s="9"/>
      <c r="G155" s="9"/>
      <c r="H155" s="9"/>
      <c r="I155" s="9"/>
      <c r="J155" s="9"/>
      <c r="K155" s="9"/>
      <c r="L155" s="9"/>
      <c r="M155" s="9"/>
      <c r="N155" s="9"/>
      <c r="O155" s="9"/>
      <c r="P155" s="9"/>
    </row>
    <row r="156" spans="1:16" x14ac:dyDescent="0.25">
      <c r="A156" s="9"/>
      <c r="B156" s="9"/>
      <c r="C156" s="9"/>
      <c r="D156" s="9"/>
      <c r="E156" s="9"/>
      <c r="F156" s="9"/>
      <c r="G156" s="9"/>
      <c r="H156" s="9"/>
      <c r="I156" s="9"/>
      <c r="J156" s="9"/>
      <c r="K156" s="9"/>
      <c r="L156" s="9"/>
      <c r="M156" s="9"/>
      <c r="N156" s="9"/>
      <c r="O156" s="9"/>
      <c r="P156" s="9"/>
    </row>
    <row r="157" spans="1:16" x14ac:dyDescent="0.25">
      <c r="A157" s="9"/>
      <c r="B157" s="9"/>
      <c r="C157" s="9"/>
      <c r="D157" s="9"/>
      <c r="E157" s="9"/>
      <c r="F157" s="9"/>
      <c r="G157" s="9"/>
      <c r="H157" s="9"/>
      <c r="I157" s="9"/>
      <c r="J157" s="9"/>
      <c r="K157" s="9"/>
      <c r="L157" s="9"/>
      <c r="M157" s="9"/>
      <c r="N157" s="9"/>
      <c r="O157" s="9"/>
      <c r="P157" s="9"/>
    </row>
    <row r="158" spans="1:16" x14ac:dyDescent="0.25">
      <c r="A158" s="9"/>
      <c r="B158" s="9"/>
      <c r="C158" s="9"/>
      <c r="D158" s="9"/>
      <c r="E158" s="9"/>
      <c r="F158" s="9"/>
      <c r="G158" s="9"/>
      <c r="H158" s="9"/>
      <c r="I158" s="9"/>
      <c r="J158" s="9"/>
      <c r="K158" s="9"/>
      <c r="L158" s="9"/>
      <c r="M158" s="9"/>
      <c r="N158" s="9"/>
      <c r="O158" s="9"/>
      <c r="P158" s="9"/>
    </row>
    <row r="159" spans="1:16" x14ac:dyDescent="0.25">
      <c r="A159" s="9"/>
      <c r="B159" s="9"/>
      <c r="C159" s="9"/>
      <c r="D159" s="9"/>
      <c r="E159" s="9"/>
      <c r="F159" s="9"/>
      <c r="G159" s="9"/>
      <c r="H159" s="9"/>
      <c r="I159" s="9"/>
      <c r="J159" s="9"/>
      <c r="K159" s="9"/>
      <c r="L159" s="9"/>
      <c r="M159" s="9"/>
      <c r="N159" s="9"/>
      <c r="O159" s="9"/>
      <c r="P159" s="9"/>
    </row>
    <row r="160" spans="1:16" x14ac:dyDescent="0.25">
      <c r="A160" s="9"/>
      <c r="B160" s="9"/>
      <c r="C160" s="9"/>
      <c r="D160" s="9"/>
      <c r="E160" s="9"/>
      <c r="F160" s="9"/>
      <c r="G160" s="9"/>
      <c r="H160" s="9"/>
      <c r="I160" s="9"/>
      <c r="J160" s="9"/>
      <c r="K160" s="9"/>
      <c r="L160" s="9"/>
      <c r="M160" s="9"/>
      <c r="N160" s="9"/>
      <c r="O160" s="9"/>
      <c r="P160" s="9"/>
    </row>
    <row r="161" spans="1:16" x14ac:dyDescent="0.25">
      <c r="A161" s="9"/>
      <c r="B161" s="9"/>
      <c r="C161" s="9"/>
      <c r="D161" s="9"/>
      <c r="E161" s="9"/>
      <c r="F161" s="9"/>
      <c r="G161" s="9"/>
      <c r="H161" s="9"/>
      <c r="I161" s="9"/>
      <c r="J161" s="9"/>
      <c r="K161" s="9"/>
      <c r="L161" s="9"/>
      <c r="M161" s="9"/>
      <c r="N161" s="9"/>
      <c r="O161" s="9"/>
      <c r="P161" s="9"/>
    </row>
    <row r="162" spans="1:16" x14ac:dyDescent="0.25">
      <c r="A162" s="9"/>
      <c r="B162" s="9"/>
      <c r="C162" s="9"/>
      <c r="D162" s="9"/>
      <c r="E162" s="9"/>
      <c r="F162" s="9"/>
      <c r="G162" s="9"/>
      <c r="H162" s="9"/>
      <c r="I162" s="9"/>
      <c r="J162" s="9"/>
      <c r="K162" s="9"/>
      <c r="L162" s="9"/>
      <c r="M162" s="9"/>
      <c r="N162" s="9"/>
      <c r="O162" s="9"/>
      <c r="P162" s="9"/>
    </row>
    <row r="163" spans="1:16" x14ac:dyDescent="0.25">
      <c r="A163" s="9"/>
      <c r="B163" s="9"/>
      <c r="C163" s="9"/>
      <c r="D163" s="9"/>
      <c r="E163" s="9"/>
      <c r="F163" s="9"/>
      <c r="G163" s="9"/>
      <c r="H163" s="9"/>
      <c r="I163" s="9"/>
      <c r="J163" s="9"/>
      <c r="K163" s="9"/>
      <c r="L163" s="9"/>
      <c r="M163" s="9"/>
      <c r="N163" s="9"/>
      <c r="O163" s="9"/>
      <c r="P163" s="9"/>
    </row>
    <row r="164" spans="1:16" x14ac:dyDescent="0.25">
      <c r="A164" s="9"/>
      <c r="B164" s="9"/>
      <c r="C164" s="9"/>
      <c r="D164" s="9"/>
      <c r="E164" s="9"/>
      <c r="F164" s="9"/>
      <c r="G164" s="9"/>
      <c r="H164" s="9"/>
      <c r="I164" s="9"/>
      <c r="J164" s="9"/>
      <c r="K164" s="9"/>
      <c r="L164" s="9"/>
      <c r="M164" s="9"/>
      <c r="N164" s="9"/>
      <c r="O164" s="9"/>
      <c r="P164" s="9"/>
    </row>
    <row r="165" spans="1:16" x14ac:dyDescent="0.25">
      <c r="A165" s="9"/>
      <c r="B165" s="9"/>
      <c r="C165" s="9"/>
      <c r="D165" s="9"/>
      <c r="E165" s="9"/>
      <c r="F165" s="9"/>
      <c r="G165" s="9"/>
      <c r="H165" s="9"/>
      <c r="I165" s="9"/>
      <c r="J165" s="9"/>
      <c r="K165" s="9"/>
      <c r="L165" s="9"/>
      <c r="M165" s="9"/>
      <c r="N165" s="9"/>
      <c r="O165" s="9"/>
      <c r="P165" s="9"/>
    </row>
    <row r="166" spans="1:16" x14ac:dyDescent="0.25">
      <c r="A166" s="9"/>
      <c r="B166" s="9"/>
      <c r="C166" s="9"/>
      <c r="D166" s="9"/>
      <c r="E166" s="9"/>
      <c r="F166" s="9"/>
      <c r="G166" s="9"/>
      <c r="H166" s="9"/>
      <c r="I166" s="9"/>
      <c r="J166" s="9"/>
      <c r="K166" s="9"/>
      <c r="L166" s="9"/>
      <c r="M166" s="9"/>
      <c r="N166" s="9"/>
      <c r="O166" s="9"/>
      <c r="P166" s="9"/>
    </row>
    <row r="167" spans="1:16" x14ac:dyDescent="0.25">
      <c r="A167" s="9"/>
      <c r="B167" s="9"/>
      <c r="C167" s="9"/>
      <c r="D167" s="9"/>
      <c r="E167" s="9"/>
      <c r="F167" s="9"/>
      <c r="G167" s="9"/>
      <c r="H167" s="9"/>
      <c r="I167" s="9"/>
      <c r="J167" s="9"/>
      <c r="K167" s="9"/>
      <c r="L167" s="9"/>
      <c r="M167" s="9"/>
      <c r="N167" s="9"/>
      <c r="O167" s="9"/>
      <c r="P167" s="9"/>
    </row>
    <row r="168" spans="1:16" x14ac:dyDescent="0.25">
      <c r="A168" s="9"/>
      <c r="B168" s="9"/>
      <c r="C168" s="9"/>
      <c r="D168" s="9"/>
      <c r="E168" s="9"/>
      <c r="F168" s="9"/>
      <c r="G168" s="9"/>
      <c r="H168" s="9"/>
      <c r="I168" s="9"/>
      <c r="J168" s="9"/>
      <c r="K168" s="9"/>
      <c r="L168" s="9"/>
      <c r="M168" s="9"/>
      <c r="N168" s="9"/>
      <c r="O168" s="9"/>
      <c r="P168" s="9"/>
    </row>
    <row r="169" spans="1:16" x14ac:dyDescent="0.25">
      <c r="A169" s="9"/>
      <c r="B169" s="9"/>
      <c r="C169" s="9"/>
      <c r="D169" s="9"/>
      <c r="E169" s="9"/>
      <c r="F169" s="9"/>
      <c r="G169" s="9"/>
      <c r="H169" s="9"/>
      <c r="I169" s="9"/>
      <c r="J169" s="9"/>
      <c r="K169" s="9"/>
      <c r="L169" s="9"/>
      <c r="M169" s="9"/>
      <c r="N169" s="9"/>
      <c r="O169" s="9"/>
      <c r="P169" s="9"/>
    </row>
    <row r="170" spans="1:16" x14ac:dyDescent="0.25">
      <c r="A170" s="9"/>
      <c r="B170" s="9"/>
      <c r="C170" s="9"/>
      <c r="D170" s="9"/>
      <c r="E170" s="9"/>
      <c r="F170" s="9"/>
      <c r="G170" s="9"/>
      <c r="H170" s="9"/>
      <c r="I170" s="9"/>
      <c r="J170" s="9"/>
      <c r="K170" s="9"/>
      <c r="L170" s="9"/>
      <c r="M170" s="9"/>
      <c r="N170" s="9"/>
      <c r="O170" s="9"/>
      <c r="P170" s="9"/>
    </row>
    <row r="171" spans="1:16" x14ac:dyDescent="0.25">
      <c r="A171" s="9"/>
      <c r="B171" s="9"/>
      <c r="C171" s="9"/>
      <c r="D171" s="9"/>
      <c r="E171" s="9"/>
      <c r="F171" s="9"/>
      <c r="G171" s="9"/>
      <c r="H171" s="9"/>
      <c r="I171" s="9"/>
      <c r="J171" s="9"/>
      <c r="K171" s="9"/>
      <c r="L171" s="9"/>
      <c r="M171" s="9"/>
      <c r="N171" s="9"/>
      <c r="O171" s="9"/>
      <c r="P171" s="9"/>
    </row>
    <row r="172" spans="1:16" x14ac:dyDescent="0.25">
      <c r="A172" s="9"/>
      <c r="B172" s="9"/>
      <c r="C172" s="9"/>
      <c r="D172" s="9"/>
      <c r="E172" s="9"/>
      <c r="F172" s="9"/>
      <c r="G172" s="9"/>
      <c r="H172" s="9"/>
      <c r="I172" s="9"/>
      <c r="J172" s="9"/>
      <c r="K172" s="9"/>
      <c r="L172" s="9"/>
      <c r="M172" s="9"/>
      <c r="N172" s="9"/>
      <c r="O172" s="9"/>
      <c r="P172" s="9"/>
    </row>
    <row r="173" spans="1:16" x14ac:dyDescent="0.25">
      <c r="A173" s="9"/>
      <c r="B173" s="9"/>
      <c r="C173" s="9"/>
      <c r="D173" s="9"/>
      <c r="E173" s="9"/>
      <c r="F173" s="9"/>
      <c r="G173" s="9"/>
      <c r="H173" s="9"/>
      <c r="I173" s="9"/>
      <c r="J173" s="9"/>
      <c r="K173" s="9"/>
      <c r="L173" s="9"/>
      <c r="M173" s="9"/>
      <c r="N173" s="9"/>
      <c r="O173" s="9"/>
      <c r="P173" s="9"/>
    </row>
    <row r="174" spans="1:16" x14ac:dyDescent="0.25">
      <c r="A174" s="9"/>
      <c r="B174" s="9"/>
      <c r="C174" s="9"/>
      <c r="D174" s="9"/>
      <c r="E174" s="9"/>
      <c r="F174" s="9"/>
      <c r="G174" s="9"/>
      <c r="H174" s="9"/>
      <c r="I174" s="9"/>
      <c r="J174" s="9"/>
      <c r="K174" s="9"/>
      <c r="L174" s="9"/>
      <c r="M174" s="9"/>
      <c r="N174" s="9"/>
      <c r="O174" s="9"/>
      <c r="P174" s="9"/>
    </row>
    <row r="175" spans="1:16" x14ac:dyDescent="0.25">
      <c r="A175" s="9"/>
      <c r="B175" s="9"/>
      <c r="C175" s="9"/>
      <c r="D175" s="9"/>
      <c r="E175" s="9"/>
      <c r="F175" s="9"/>
      <c r="G175" s="9"/>
      <c r="H175" s="9"/>
      <c r="I175" s="9"/>
      <c r="J175" s="9"/>
      <c r="K175" s="9"/>
      <c r="L175" s="9"/>
      <c r="M175" s="9"/>
      <c r="N175" s="9"/>
      <c r="O175" s="9"/>
      <c r="P175" s="9"/>
    </row>
    <row r="176" spans="1:16" x14ac:dyDescent="0.25">
      <c r="A176" s="9"/>
      <c r="B176" s="9"/>
      <c r="C176" s="9"/>
      <c r="D176" s="9"/>
      <c r="E176" s="9"/>
      <c r="F176" s="9"/>
      <c r="G176" s="9"/>
      <c r="H176" s="9"/>
      <c r="I176" s="9"/>
      <c r="J176" s="9"/>
      <c r="K176" s="9"/>
      <c r="L176" s="9"/>
      <c r="M176" s="9"/>
      <c r="N176" s="9"/>
      <c r="O176" s="9"/>
      <c r="P176" s="9"/>
    </row>
    <row r="177" spans="1:16" x14ac:dyDescent="0.25">
      <c r="A177" s="9"/>
      <c r="B177" s="9"/>
      <c r="C177" s="9"/>
      <c r="D177" s="9"/>
      <c r="E177" s="9"/>
      <c r="F177" s="9"/>
      <c r="G177" s="9"/>
      <c r="H177" s="9"/>
      <c r="I177" s="9"/>
      <c r="J177" s="9"/>
      <c r="K177" s="9"/>
      <c r="L177" s="9"/>
      <c r="M177" s="9"/>
      <c r="N177" s="9"/>
      <c r="O177" s="9"/>
      <c r="P177" s="9"/>
    </row>
    <row r="178" spans="1:16" x14ac:dyDescent="0.25">
      <c r="A178" s="9"/>
      <c r="B178" s="9"/>
      <c r="C178" s="9"/>
      <c r="D178" s="9"/>
      <c r="E178" s="9"/>
      <c r="F178" s="9"/>
      <c r="G178" s="9"/>
      <c r="H178" s="9"/>
      <c r="I178" s="9"/>
      <c r="J178" s="9"/>
      <c r="K178" s="9"/>
      <c r="L178" s="9"/>
      <c r="M178" s="9"/>
      <c r="N178" s="9"/>
      <c r="O178" s="9"/>
      <c r="P178" s="9"/>
    </row>
    <row r="179" spans="1:16" x14ac:dyDescent="0.25">
      <c r="A179" s="9"/>
      <c r="B179" s="9"/>
      <c r="C179" s="9"/>
      <c r="D179" s="9"/>
      <c r="E179" s="9"/>
      <c r="F179" s="9"/>
      <c r="G179" s="9"/>
      <c r="H179" s="9"/>
      <c r="I179" s="9"/>
      <c r="J179" s="9"/>
      <c r="K179" s="9"/>
      <c r="L179" s="9"/>
      <c r="M179" s="9"/>
      <c r="N179" s="9"/>
      <c r="O179" s="9"/>
      <c r="P179" s="9"/>
    </row>
    <row r="180" spans="1:16" x14ac:dyDescent="0.25">
      <c r="A180" s="9"/>
      <c r="B180" s="9"/>
      <c r="C180" s="9"/>
      <c r="D180" s="9"/>
      <c r="E180" s="9"/>
      <c r="F180" s="9"/>
      <c r="G180" s="9"/>
      <c r="H180" s="9"/>
      <c r="I180" s="9"/>
      <c r="J180" s="9"/>
      <c r="K180" s="9"/>
      <c r="L180" s="9"/>
      <c r="M180" s="9"/>
      <c r="N180" s="9"/>
      <c r="O180" s="9"/>
      <c r="P180" s="9"/>
    </row>
    <row r="181" spans="1:16" x14ac:dyDescent="0.25">
      <c r="A181" s="9"/>
      <c r="B181" s="9"/>
      <c r="C181" s="9"/>
      <c r="D181" s="9"/>
      <c r="E181" s="9"/>
      <c r="F181" s="9"/>
      <c r="G181" s="9"/>
      <c r="H181" s="9"/>
      <c r="I181" s="9"/>
      <c r="J181" s="9"/>
      <c r="K181" s="9"/>
      <c r="L181" s="9"/>
      <c r="M181" s="9"/>
      <c r="N181" s="9"/>
      <c r="O181" s="9"/>
      <c r="P181" s="9"/>
    </row>
    <row r="182" spans="1:16" x14ac:dyDescent="0.25">
      <c r="A182" s="9"/>
      <c r="B182" s="9"/>
      <c r="C182" s="9"/>
      <c r="D182" s="9"/>
      <c r="E182" s="9"/>
      <c r="F182" s="9"/>
      <c r="G182" s="9"/>
      <c r="H182" s="9"/>
      <c r="I182" s="9"/>
      <c r="J182" s="9"/>
      <c r="K182" s="9"/>
      <c r="L182" s="9"/>
      <c r="M182" s="9"/>
      <c r="N182" s="9"/>
      <c r="O182" s="9"/>
      <c r="P182" s="9"/>
    </row>
    <row r="183" spans="1:16" x14ac:dyDescent="0.25">
      <c r="A183" s="9"/>
      <c r="B183" s="9"/>
      <c r="C183" s="9"/>
      <c r="D183" s="9"/>
      <c r="E183" s="9"/>
      <c r="F183" s="9"/>
      <c r="G183" s="9"/>
      <c r="H183" s="9"/>
      <c r="I183" s="9"/>
      <c r="J183" s="9"/>
      <c r="K183" s="9"/>
      <c r="L183" s="9"/>
      <c r="M183" s="9"/>
      <c r="N183" s="9"/>
      <c r="O183" s="9"/>
      <c r="P183" s="9"/>
    </row>
    <row r="184" spans="1:16" x14ac:dyDescent="0.25">
      <c r="A184" s="9"/>
      <c r="B184" s="9"/>
      <c r="C184" s="9"/>
      <c r="D184" s="9"/>
      <c r="E184" s="9"/>
      <c r="F184" s="9"/>
      <c r="G184" s="9"/>
      <c r="H184" s="9"/>
      <c r="I184" s="9"/>
      <c r="J184" s="9"/>
      <c r="K184" s="9"/>
      <c r="L184" s="9"/>
      <c r="M184" s="9"/>
      <c r="N184" s="9"/>
      <c r="O184" s="9"/>
      <c r="P184" s="9"/>
    </row>
    <row r="185" spans="1:16" x14ac:dyDescent="0.25">
      <c r="A185" s="9"/>
      <c r="B185" s="9"/>
      <c r="C185" s="9"/>
      <c r="D185" s="9"/>
      <c r="E185" s="9"/>
      <c r="F185" s="9"/>
      <c r="G185" s="9"/>
      <c r="H185" s="9"/>
      <c r="I185" s="9"/>
      <c r="J185" s="9"/>
      <c r="K185" s="9"/>
      <c r="L185" s="9"/>
      <c r="M185" s="9"/>
      <c r="N185" s="9"/>
      <c r="O185" s="9"/>
      <c r="P185" s="9"/>
    </row>
  </sheetData>
  <mergeCells count="47">
    <mergeCell ref="D147:D148"/>
    <mergeCell ref="I129:K129"/>
    <mergeCell ref="O129:P129"/>
    <mergeCell ref="O130:P130"/>
    <mergeCell ref="O131:P131"/>
    <mergeCell ref="O132:P132"/>
    <mergeCell ref="A137:A139"/>
    <mergeCell ref="E137:E139"/>
    <mergeCell ref="C97:D97"/>
    <mergeCell ref="C98:D98"/>
    <mergeCell ref="A101:O101"/>
    <mergeCell ref="A104:M104"/>
    <mergeCell ref="D122:D124"/>
    <mergeCell ref="A127:M127"/>
    <mergeCell ref="A94:M94"/>
    <mergeCell ref="N71:O71"/>
    <mergeCell ref="N72:O72"/>
    <mergeCell ref="N73:O73"/>
    <mergeCell ref="N74:O74"/>
    <mergeCell ref="A80:M80"/>
    <mergeCell ref="I85:K85"/>
    <mergeCell ref="O85:P85"/>
    <mergeCell ref="O86:P86"/>
    <mergeCell ref="O87:P87"/>
    <mergeCell ref="O88:P88"/>
    <mergeCell ref="O89:P89"/>
    <mergeCell ref="O90:P90"/>
    <mergeCell ref="N70:O70"/>
    <mergeCell ref="B9:D9"/>
    <mergeCell ref="A13:B20"/>
    <mergeCell ref="A21:B21"/>
    <mergeCell ref="D39:D40"/>
    <mergeCell ref="L44:M44"/>
    <mergeCell ref="A58:A59"/>
    <mergeCell ref="B58:B59"/>
    <mergeCell ref="C58:D58"/>
    <mergeCell ref="B62:M62"/>
    <mergeCell ref="A64:M64"/>
    <mergeCell ref="N67:O67"/>
    <mergeCell ref="N68:O68"/>
    <mergeCell ref="N69:O69"/>
    <mergeCell ref="B8:M8"/>
    <mergeCell ref="A1:O1"/>
    <mergeCell ref="A3:O3"/>
    <mergeCell ref="B5:M5"/>
    <mergeCell ref="B6:M6"/>
    <mergeCell ref="B7:M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103</vt:i4>
      </vt:variant>
    </vt:vector>
  </HeadingPairs>
  <TitlesOfParts>
    <vt:vector size="103" baseType="lpstr">
      <vt:lpstr> 2 FUNDACION SURGIR G17 </vt:lpstr>
      <vt:lpstr>1 TECNICA G32 FURNADO </vt:lpstr>
      <vt:lpstr>3 FUND APOYAR G 16 PALMAR </vt:lpstr>
      <vt:lpstr> 4 FUCIDF</vt:lpstr>
      <vt:lpstr> 5CLUB DE LEONES AEROPUERTO G13</vt:lpstr>
      <vt:lpstr>6 G41 Fco Quevedo</vt:lpstr>
      <vt:lpstr>7 UT LOSOPORELATLG 16 A PALMAR</vt:lpstr>
      <vt:lpstr>14CDS JAIME URQUIJO BARRIOS G37</vt:lpstr>
      <vt:lpstr>12FUN PROCIENCIA G 31 SOLEDAD A</vt:lpstr>
      <vt:lpstr>15 TEC CORP LATINOAMERICANA</vt:lpstr>
      <vt:lpstr>16 UT ES POSIBLE MAS G29 </vt:lpstr>
      <vt:lpstr>17 FUND CONSTRUYENDOV G43</vt:lpstr>
      <vt:lpstr>17 FUND CONSTRUYENDOV.G46</vt:lpstr>
      <vt:lpstr>17 FUND CONTRUYENDOV G19</vt:lpstr>
      <vt:lpstr>17 FUND CONTRUYENDOV G24</vt:lpstr>
      <vt:lpstr>17 FUND CONSTRUYENDOV G42</vt:lpstr>
      <vt:lpstr>17 FUNDCONSTRUYENDOV.G47  (2</vt:lpstr>
      <vt:lpstr>22 F DLLO ENLACE</vt:lpstr>
      <vt:lpstr>23 HIJA CARIDAD G14 BARRANQUILA</vt:lpstr>
      <vt:lpstr>24FUND MANOS UNIDAS G28 REPELON</vt:lpstr>
      <vt:lpstr>24FUNDMANOS UNIDA G27 LURUACO</vt:lpstr>
      <vt:lpstr>27 FUNDDESPERTAR G17 PONEDERA</vt:lpstr>
      <vt:lpstr>26 FUNPRODEC</vt:lpstr>
      <vt:lpstr>25 FUN FORJANDO JOVENES</vt:lpstr>
      <vt:lpstr>29 UT ALIANZAPORLANIÑEZG31</vt:lpstr>
      <vt:lpstr>29 UT ALIANZAPORLANIÑEZG17</vt:lpstr>
      <vt:lpstr>29 UT ALIANZAPORLANIÑEZG16</vt:lpstr>
      <vt:lpstr>29 UT ALIANZAPORLANIÑEZG9</vt:lpstr>
      <vt:lpstr>29 UT ALIANZAPORLANIÑEZG7</vt:lpstr>
      <vt:lpstr>29 UT ALIANZAPORLANIÑEZG4</vt:lpstr>
      <vt:lpstr>29 ALIANZAPORLAFAMILIAYNIÑEZG2</vt:lpstr>
      <vt:lpstr>29 ALIANZAPORLAFAMILIAYNIÑEZG1</vt:lpstr>
      <vt:lpstr>29 UT ALIANZAPORLANIÑEZG21</vt:lpstr>
      <vt:lpstr>30 CONSTRUYENDO CAMINOS BARANOA</vt:lpstr>
      <vt:lpstr>31 CONSTRUYENDO CAMINO ST LUCIA</vt:lpstr>
      <vt:lpstr>32 CONSTRUYENDO CAMINOS SOLEDAD</vt:lpstr>
      <vt:lpstr>35 FUND. SANTO DOMINGO SAVIO</vt:lpstr>
      <vt:lpstr>36 CAAMBIENTESINTEGRALESG17</vt:lpstr>
      <vt:lpstr>36 CAAMBIENTESINTEGRALESG15</vt:lpstr>
      <vt:lpstr>36 CAambientesintegralesG1</vt:lpstr>
      <vt:lpstr>38 UTCALIDADPARALAPI G10</vt:lpstr>
      <vt:lpstr>38 UTCALIDADPARALAPI G8</vt:lpstr>
      <vt:lpstr>38 UTCALIDADPARALAPI G6</vt:lpstr>
      <vt:lpstr>40 FUND. SAN JUAN BOSCO SOLEDAD</vt:lpstr>
      <vt:lpstr>40 F. SAN JUAN BOSCO REPELON  </vt:lpstr>
      <vt:lpstr>41 UT UNIDOS POR LA NIÑEZ G17</vt:lpstr>
      <vt:lpstr>41 UT UNIDOS POR LA NIÑEZ G11</vt:lpstr>
      <vt:lpstr>41 UT UNIDOS POR LA NIÑEZ G10</vt:lpstr>
      <vt:lpstr>41 UT UNIDOS POR LA NIÑEZ G1</vt:lpstr>
      <vt:lpstr> 46 CORPORACION EDUCATIVA FORM </vt:lpstr>
      <vt:lpstr>48 FUNDACION ENLACE G18</vt:lpstr>
      <vt:lpstr>48 FUNDACION ENLACE G17</vt:lpstr>
      <vt:lpstr>48 FUNDACION ENLACE G16</vt:lpstr>
      <vt:lpstr>49 FUNDACIONPOLIFANTICALIG47</vt:lpstr>
      <vt:lpstr> 45 FUNDASALUD G30</vt:lpstr>
      <vt:lpstr>45 FUNDASALUD G31</vt:lpstr>
      <vt:lpstr>21CRISTIANA BRAZOS DE JESUSG22 </vt:lpstr>
      <vt:lpstr>20 CRUZ ROJA C. S-ATLCO G31 </vt:lpstr>
      <vt:lpstr>13 G15 UTPrimera Infancia</vt:lpstr>
      <vt:lpstr>9 G29 UTSembrando Valores</vt:lpstr>
      <vt:lpstr>8 G43 Cristo Rey</vt:lpstr>
      <vt:lpstr>11 G31 Rayos de Luz</vt:lpstr>
      <vt:lpstr>11 G32 Rayos de Luz</vt:lpstr>
      <vt:lpstr>11 G36 Rayos de Luz</vt:lpstr>
      <vt:lpstr>11 G38 Rayos de Luz</vt:lpstr>
      <vt:lpstr>19 G41 Gestoras</vt:lpstr>
      <vt:lpstr>19 G38 Gestoras</vt:lpstr>
      <vt:lpstr>19 G37 Gestoras</vt:lpstr>
      <vt:lpstr>18 G36 Robinson de la Hoz</vt:lpstr>
      <vt:lpstr>28 Grupo 39 Fonapadul </vt:lpstr>
      <vt:lpstr>33 G4 Mejor Calidad de Vida</vt:lpstr>
      <vt:lpstr>34 FUND POR UN MUNDO Grupo 3</vt:lpstr>
      <vt:lpstr>34 FUND POR UN MUNDO Grupo 4</vt:lpstr>
      <vt:lpstr>34 FUND POR UN MUNDO Grupo 31</vt:lpstr>
      <vt:lpstr>37 Grupo 3 Metro</vt:lpstr>
      <vt:lpstr>37 Grupo 10 Metro</vt:lpstr>
      <vt:lpstr>37 Grupo 16 Metro</vt:lpstr>
      <vt:lpstr>37 Grupo 17 Metro</vt:lpstr>
      <vt:lpstr>37 Grupo 22 Metro</vt:lpstr>
      <vt:lpstr>43 FUNLAMOR</vt:lpstr>
      <vt:lpstr>39 GRUPO 33C U T  UNIDOS PI</vt:lpstr>
      <vt:lpstr>42 GRUPO  27 UT UNABIEN</vt:lpstr>
      <vt:lpstr>44FUNDACION SEMBRANDO ESPERANZA</vt:lpstr>
      <vt:lpstr>47 UNION TEMPORAL ATLANTICO G3</vt:lpstr>
      <vt:lpstr>47 UNION TEMPORAL ATLANTICO G4</vt:lpstr>
      <vt:lpstr>52FUNS SOCIAL ESFUEZOG 39 I</vt:lpstr>
      <vt:lpstr>47 UNION TEMPORAL ATLANTICO G9</vt:lpstr>
      <vt:lpstr>50 FUNDEBIS G 5 GALAPA</vt:lpstr>
      <vt:lpstr>51 UT DLLOINTE G 11 PTO CLBIA</vt:lpstr>
      <vt:lpstr>51 UT DLLOINTE G 9 BARANOA C</vt:lpstr>
      <vt:lpstr>51 UT DLLOINTE G 7 BARANOA B</vt:lpstr>
      <vt:lpstr>51 UT DLLOINTE G 4 BARANOA A</vt:lpstr>
      <vt:lpstr>53 G1 Construyendo Prosperidad</vt:lpstr>
      <vt:lpstr>53 G2  Construyendo Prosperidad</vt:lpstr>
      <vt:lpstr>53 G3 Construyendo Prosperidad</vt:lpstr>
      <vt:lpstr>53 G5 Construyendo Prosperidad</vt:lpstr>
      <vt:lpstr>53 G13 Construyendo Prosperidad</vt:lpstr>
      <vt:lpstr>53 G25 Construyendo Prosperidad</vt:lpstr>
      <vt:lpstr>53 G27 Construyendo Prosperidad</vt:lpstr>
      <vt:lpstr>54 UT FUNDIJEBE G40 MALAMBO A</vt:lpstr>
      <vt:lpstr>54 UT FUNDIJEBE G46 MALAMBO G</vt:lpstr>
      <vt:lpstr>54 UT FUNDIJEBE G45 MALAMBO F</vt:lpstr>
      <vt:lpstr>54 UT FUNDIJEBE G44 MALAMBO 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Maribel Auxiliadora Palacio Alvarez</cp:lastModifiedBy>
  <dcterms:created xsi:type="dcterms:W3CDTF">2014-10-22T15:49:24Z</dcterms:created>
  <dcterms:modified xsi:type="dcterms:W3CDTF">2014-12-11T02:29:46Z</dcterms:modified>
</cp:coreProperties>
</file>